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media/image3.jpeg" ContentType="image/jpeg"/>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esumen de exportación" sheetId="1" r:id="rId4"/>
    <sheet name="Presupuesto del proyecto - Desg" sheetId="2" r:id="rId5"/>
    <sheet name="Presupuesto del proyecto - Vent" sheetId="3" r:id="rId6"/>
    <sheet name="Presupuesto del proyecto - COMP" sheetId="4" r:id="rId7"/>
    <sheet name="Presupuesto del proyecto - Dibu" sheetId="5" r:id="rId8"/>
    <sheet name="Gasto de Compra - Compra inmueb" sheetId="6" r:id="rId9"/>
    <sheet name="Gasto de Compra - Comisiones" sheetId="7" r:id="rId10"/>
    <sheet name="Gasto de Compra - fiscal  - inm" sheetId="8" r:id="rId11"/>
    <sheet name="Gasto de Compra - FINANCIERO" sheetId="9" r:id="rId12"/>
    <sheet name="Gasto de Compra - Total" sheetId="10" r:id="rId13"/>
    <sheet name="Gasto de Compra - Dibujos" sheetId="11" r:id="rId14"/>
    <sheet name="Reforma - ALBAÑILERIA" sheetId="12" r:id="rId15"/>
    <sheet name="Reforma - Productos" sheetId="13" r:id="rId16"/>
    <sheet name="Reforma - INSTALACIONES" sheetId="14" r:id="rId17"/>
    <sheet name="Reforma - CARPINTERIAS" sheetId="15" r:id="rId18"/>
    <sheet name="Reforma - Mano de obra- ALBAÑIL" sheetId="16" r:id="rId19"/>
    <sheet name="Reforma - MATERIALES DE CONSTRU" sheetId="17" r:id="rId20"/>
    <sheet name="Reforma - CARPINTERIAS exterior" sheetId="18" r:id="rId21"/>
    <sheet name="Reforma - Total" sheetId="19" r:id="rId22"/>
    <sheet name="Reforma - Dibujos" sheetId="20" r:id="rId23"/>
    <sheet name="Productos - Totales" sheetId="21" r:id="rId24"/>
    <sheet name="Productos - Vitrocerámica" sheetId="22" r:id="rId25"/>
    <sheet name="Productos - Dibujos" sheetId="23" r:id="rId26"/>
    <sheet name="Lista de tareas - Lista de tare" sheetId="24" r:id="rId27"/>
    <sheet name="Lista de contactos - Datos de c" sheetId="25" r:id="rId28"/>
  </sheets>
</workbook>
</file>

<file path=xl/sharedStrings.xml><?xml version="1.0" encoding="utf-8"?>
<sst xmlns="http://schemas.openxmlformats.org/spreadsheetml/2006/main" uniqueCount="149">
  <si>
    <t>Este documento se ha exportado de Numbers. Cada tabla se ha convertido en una hoja de cálculo de Excel. Los demás objetos de las hojas de Numbers se han colocado en distintas hojas de cálculo. Recuerde que el cálculo de fórmulas puede ser diferente en Excel.</t>
  </si>
  <si>
    <t>Nombre de hoja de Numbers</t>
  </si>
  <si>
    <t>Nombre de tabla de Numbers</t>
  </si>
  <si>
    <t>Nombre de hoja de cálculo de Excel</t>
  </si>
  <si>
    <t>Presupuesto del proyecto</t>
  </si>
  <si>
    <t>Desglose del proyecto</t>
  </si>
  <si>
    <t>Presupuesto del proyecto - Desg</t>
  </si>
  <si>
    <t>Descripción</t>
  </si>
  <si>
    <t>Presupuesto</t>
  </si>
  <si>
    <t>Real</t>
  </si>
  <si>
    <t>Diferencia</t>
  </si>
  <si>
    <t>Compra neta</t>
  </si>
  <si>
    <t>Comisiones</t>
  </si>
  <si>
    <t xml:space="preserve">Fiscal </t>
  </si>
  <si>
    <t>Financiero</t>
  </si>
  <si>
    <t>Reforma</t>
  </si>
  <si>
    <t>Total</t>
  </si>
  <si>
    <t>Venta posible supuesto 135.000</t>
  </si>
  <si>
    <t>Presupuesto del proyecto - Vent</t>
  </si>
  <si>
    <t>% b</t>
  </si>
  <si>
    <t>Superf.</t>
  </si>
  <si>
    <t>Valor venta €/m2</t>
  </si>
  <si>
    <t>Valor de Venta</t>
  </si>
  <si>
    <t>Inmueble Calle Maestro Racional</t>
  </si>
  <si>
    <t>Beneficio</t>
  </si>
  <si>
    <t>COMPRA EN supuesto REDUCIDO 120.000</t>
  </si>
  <si>
    <t>Presupuesto del proyecto - COMP</t>
  </si>
  <si>
    <t>“Todos los dibujos de la hoja”</t>
  </si>
  <si>
    <t>Presupuesto del proyecto - Dibu</t>
  </si>
  <si/>
  <si>
    <t>Gasto de Compra</t>
  </si>
  <si>
    <t>Compra inmueble</t>
  </si>
  <si>
    <t>Gasto de Compra - Compra inmueb</t>
  </si>
  <si>
    <t>Importe</t>
  </si>
  <si>
    <t>Subtotal</t>
  </si>
  <si>
    <t>Garaje</t>
  </si>
  <si>
    <t>Otros</t>
  </si>
  <si>
    <t>Gasto de Compra - Comisiones</t>
  </si>
  <si>
    <t>Coste por</t>
  </si>
  <si>
    <t>%</t>
  </si>
  <si>
    <t>Inmobiliaria COMPRA</t>
  </si>
  <si>
    <t>VENTA</t>
  </si>
  <si>
    <t>fiscal  - inmobiliario</t>
  </si>
  <si>
    <t>Gasto de Compra - fiscal  - inm</t>
  </si>
  <si>
    <t>ITP - IVA</t>
  </si>
  <si>
    <t>AJD</t>
  </si>
  <si>
    <t xml:space="preserve">NOTARIA </t>
  </si>
  <si>
    <t>FINANCIERO</t>
  </si>
  <si>
    <t>Gasto de Compra - FINANCIERO</t>
  </si>
  <si>
    <t>Importe Financiacion</t>
  </si>
  <si>
    <t>Horas</t>
  </si>
  <si>
    <t>COMISION APERTURA</t>
  </si>
  <si>
    <t>INTERES ANUAL (no dispuesto)</t>
  </si>
  <si>
    <t>Gasto de Compra - Total</t>
  </si>
  <si>
    <t>Subtotales</t>
  </si>
  <si>
    <t xml:space="preserve">Excedente </t>
  </si>
  <si>
    <t>Gasto de Compra - Dibujos</t>
  </si>
  <si>
    <t>ALBAÑILERIA</t>
  </si>
  <si>
    <t>Reforma - ALBAÑILERIA</t>
  </si>
  <si>
    <t>Cant.</t>
  </si>
  <si>
    <t>Demoliciones</t>
  </si>
  <si>
    <t>Albañileria</t>
  </si>
  <si>
    <t>Falso techo escayola</t>
  </si>
  <si>
    <t xml:space="preserve">Pintura </t>
  </si>
  <si>
    <t>Solado -parquet macizo-</t>
  </si>
  <si>
    <t>Solado 02 (porcelánico)</t>
  </si>
  <si>
    <t>Alicatados</t>
  </si>
  <si>
    <t>Productos</t>
  </si>
  <si>
    <t>Reforma - Productos</t>
  </si>
  <si>
    <t>Fregadero</t>
  </si>
  <si>
    <t>Grifo</t>
  </si>
  <si>
    <t>Inodoros</t>
  </si>
  <si>
    <t>Bañeras</t>
  </si>
  <si>
    <t>Duchas -Columna-</t>
  </si>
  <si>
    <t>Mampara</t>
  </si>
  <si>
    <t>Lava-manos</t>
  </si>
  <si>
    <t>Calentador</t>
  </si>
  <si>
    <t>Fuegos-vitro-</t>
  </si>
  <si>
    <t>Horno</t>
  </si>
  <si>
    <t>Extractor humos</t>
  </si>
  <si>
    <t>Encimera silestone</t>
  </si>
  <si>
    <t>INSTALACIONES</t>
  </si>
  <si>
    <t>Reforma - INSTALACIONES</t>
  </si>
  <si>
    <t>Fontanería</t>
  </si>
  <si>
    <t>Electricidad</t>
  </si>
  <si>
    <t>Gas</t>
  </si>
  <si>
    <t>Iluminacion</t>
  </si>
  <si>
    <t>CARPINTERIAS</t>
  </si>
  <si>
    <t>Reforma - CARPINTERIAS</t>
  </si>
  <si>
    <t>Puertas de entrada</t>
  </si>
  <si>
    <t>Puertas interiores</t>
  </si>
  <si>
    <t>Puertas de baño</t>
  </si>
  <si>
    <t>Puertas especiales/ acero (4,13x3)</t>
  </si>
  <si>
    <t>Armarios</t>
  </si>
  <si>
    <t>Muebles de cocina</t>
  </si>
  <si>
    <t>Mano de obra- ALBAÑILERIA</t>
  </si>
  <si>
    <t>Reforma - Mano de obra- ALBAÑIL</t>
  </si>
  <si>
    <t>Coste por hora</t>
  </si>
  <si>
    <t>Contratista 1</t>
  </si>
  <si>
    <t>Contratista 2</t>
  </si>
  <si>
    <t>MATERIALES DE CONSTRUCCIÓN-1</t>
  </si>
  <si>
    <t>Reforma - MATERIALES DE CONSTRU</t>
  </si>
  <si>
    <t>m2</t>
  </si>
  <si>
    <t>Azulejos</t>
  </si>
  <si>
    <t>Suelo</t>
  </si>
  <si>
    <t>CARPINTERIAS exterior</t>
  </si>
  <si>
    <t>Reforma - CARPINTERIAS exterior</t>
  </si>
  <si>
    <t>Ventanas exteriores balcon(120x 210)</t>
  </si>
  <si>
    <t>Ventanas exteriores (120x 120)</t>
  </si>
  <si>
    <t>Reforma - Total</t>
  </si>
  <si>
    <t>Reforma - Dibujos</t>
  </si>
  <si>
    <t>Totales</t>
  </si>
  <si>
    <t>Productos - Totales</t>
  </si>
  <si>
    <t>Precio</t>
  </si>
  <si>
    <t>Total para productos seleccionados</t>
  </si>
  <si>
    <t>Vitrocerámica</t>
  </si>
  <si>
    <t>Productos - Vitrocerámica</t>
  </si>
  <si>
    <t>Enlaces</t>
  </si>
  <si>
    <t>Selección</t>
  </si>
  <si>
    <t>Nevera A</t>
  </si>
  <si>
    <t>[enlace al producto]</t>
  </si>
  <si>
    <t>Nevera B</t>
  </si>
  <si>
    <t>Nevera C</t>
  </si>
  <si>
    <t>Lavavajillas A</t>
  </si>
  <si>
    <t>Lavavajillas B</t>
  </si>
  <si>
    <t>Lavavajillas C</t>
  </si>
  <si>
    <t>Vitrocerámica A</t>
  </si>
  <si>
    <t>Vitrocerámica B</t>
  </si>
  <si>
    <t>Vitrocerámica C</t>
  </si>
  <si>
    <t>Total de las selecciones</t>
  </si>
  <si>
    <t>Productos - Dibujos</t>
  </si>
  <si>
    <t>Lista de tareas</t>
  </si>
  <si>
    <t>Lista de tareas - Lista de tare</t>
  </si>
  <si>
    <t>Aceptar</t>
  </si>
  <si>
    <t>Fecha límite</t>
  </si>
  <si>
    <t>Tarea</t>
  </si>
  <si>
    <t>Reunión con el arquitecto</t>
  </si>
  <si>
    <t>Lista de contactos</t>
  </si>
  <si>
    <t>Datos de contacto</t>
  </si>
  <si>
    <t>Lista de contactos - Datos de c</t>
  </si>
  <si>
    <t>Empresa</t>
  </si>
  <si>
    <t>Teléfono</t>
  </si>
  <si>
    <t>Correo electrónico</t>
  </si>
  <si>
    <t>Dirección</t>
  </si>
  <si>
    <t>MARIA JOSE PENALBA Casareino Servicios Inmobiliarios.</t>
  </si>
  <si>
    <t>646 03 63 93
633 76 88 45</t>
  </si>
  <si>
    <r>
      <rPr>
        <sz val="10"/>
        <color indexed="8"/>
        <rFont val="Avenir Next"/>
      </rPr>
      <t xml:space="preserve">casareino@gmail.com
</t>
    </r>
    <r>
      <rPr>
        <u val="single"/>
        <sz val="10"/>
        <color indexed="8"/>
        <rFont val="Avenir Next"/>
      </rPr>
      <t>www.casareinoserviciosinmobiliarios.blogspot.com</t>
    </r>
  </si>
  <si>
    <t>C/ Ciscar, 48º Bajo.
46005 Valencia.</t>
  </si>
  <si>
    <t>CASA</t>
  </si>
</sst>
</file>

<file path=xl/styles.xml><?xml version="1.0" encoding="utf-8"?>
<styleSheet xmlns="http://schemas.openxmlformats.org/spreadsheetml/2006/main">
  <numFmts count="8">
    <numFmt numFmtId="0" formatCode="General"/>
    <numFmt numFmtId="59" formatCode="[$€-2] #,##0"/>
    <numFmt numFmtId="60" formatCode="#,##0%"/>
    <numFmt numFmtId="61" formatCode="[$€-2] #,##0.00"/>
    <numFmt numFmtId="62" formatCode="[$$-409]#,##0"/>
    <numFmt numFmtId="63" formatCode="#,##0.0%"/>
    <numFmt numFmtId="64" formatCode="#,##0.00%"/>
    <numFmt numFmtId="65" formatCode="d/m"/>
  </numFmts>
  <fonts count="16">
    <font>
      <sz val="10"/>
      <color indexed="8"/>
      <name val="Avenir Next"/>
    </font>
    <font>
      <sz val="12"/>
      <color indexed="8"/>
      <name val="Avenir Next"/>
    </font>
    <font>
      <sz val="14"/>
      <color indexed="8"/>
      <name val="Avenir Next"/>
    </font>
    <font>
      <sz val="9"/>
      <color indexed="10"/>
      <name val="Avenir Next Demi Bold"/>
    </font>
    <font>
      <u val="single"/>
      <sz val="12"/>
      <color indexed="12"/>
      <name val="Avenir Next"/>
    </font>
    <font>
      <sz val="12"/>
      <color indexed="13"/>
      <name val="Avenir Next Medium"/>
    </font>
    <font>
      <sz val="10"/>
      <color indexed="13"/>
      <name val="Avenir Next Demi Bold"/>
    </font>
    <font>
      <sz val="10"/>
      <color indexed="13"/>
      <name val="Avenir Next"/>
    </font>
    <font>
      <sz val="10"/>
      <color indexed="8"/>
      <name val="Avenir Next Demi Bold"/>
    </font>
    <font>
      <sz val="10"/>
      <color indexed="19"/>
      <name val="Avenir Next"/>
    </font>
    <font>
      <shadow val="1"/>
      <sz val="12"/>
      <color indexed="20"/>
      <name val="Avenir Next Demi Bold"/>
    </font>
    <font>
      <sz val="10"/>
      <color indexed="24"/>
      <name val="Avenir Next"/>
    </font>
    <font>
      <sz val="12"/>
      <color indexed="24"/>
      <name val="Avenir Next Medium"/>
    </font>
    <font>
      <sz val="24"/>
      <color indexed="26"/>
      <name val="Avenir Next Demi Bold"/>
    </font>
    <font>
      <sz val="10"/>
      <color indexed="13"/>
      <name val="Avenir Next Medium"/>
    </font>
    <font>
      <u val="single"/>
      <sz val="10"/>
      <color indexed="8"/>
      <name val="Avenir Next"/>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8"/>
        <bgColor auto="1"/>
      </patternFill>
    </fill>
    <fill>
      <patternFill patternType="solid">
        <fgColor indexed="27"/>
        <bgColor auto="1"/>
      </patternFill>
    </fill>
  </fills>
  <borders count="31">
    <border>
      <left/>
      <right/>
      <top/>
      <bottom/>
      <diagonal/>
    </border>
    <border>
      <left/>
      <right/>
      <top/>
      <bottom style="thin">
        <color indexed="14"/>
      </bottom>
      <diagonal/>
    </border>
    <border>
      <left/>
      <right style="thin">
        <color indexed="14"/>
      </right>
      <top style="thin">
        <color indexed="14"/>
      </top>
      <bottom/>
      <diagonal/>
    </border>
    <border>
      <left style="thin">
        <color indexed="14"/>
      </left>
      <right style="thin">
        <color indexed="15"/>
      </right>
      <top style="thin">
        <color indexed="14"/>
      </top>
      <bottom/>
      <diagonal/>
    </border>
    <border>
      <left style="thin">
        <color indexed="15"/>
      </left>
      <right style="thin">
        <color indexed="15"/>
      </right>
      <top style="thin">
        <color indexed="14"/>
      </top>
      <bottom/>
      <diagonal/>
    </border>
    <border>
      <left style="thin">
        <color indexed="15"/>
      </left>
      <right/>
      <top style="thin">
        <color indexed="14"/>
      </top>
      <bottom/>
      <diagonal/>
    </border>
    <border>
      <left/>
      <right style="thin">
        <color indexed="14"/>
      </right>
      <top/>
      <bottom/>
      <diagonal/>
    </border>
    <border>
      <left style="thin">
        <color indexed="14"/>
      </left>
      <right style="thin">
        <color indexed="15"/>
      </right>
      <top/>
      <bottom/>
      <diagonal/>
    </border>
    <border>
      <left style="thin">
        <color indexed="15"/>
      </left>
      <right style="thin">
        <color indexed="15"/>
      </right>
      <top/>
      <bottom/>
      <diagonal/>
    </border>
    <border>
      <left style="thin">
        <color indexed="15"/>
      </left>
      <right/>
      <top/>
      <bottom/>
      <diagonal/>
    </border>
    <border>
      <left/>
      <right style="thin">
        <color indexed="14"/>
      </right>
      <top/>
      <bottom style="thin">
        <color indexed="14"/>
      </bottom>
      <diagonal/>
    </border>
    <border>
      <left style="thin">
        <color indexed="14"/>
      </left>
      <right style="thin">
        <color indexed="15"/>
      </right>
      <top/>
      <bottom style="thin">
        <color indexed="14"/>
      </bottom>
      <diagonal/>
    </border>
    <border>
      <left style="thin">
        <color indexed="15"/>
      </left>
      <right style="thin">
        <color indexed="15"/>
      </right>
      <top/>
      <bottom style="thin">
        <color indexed="14"/>
      </bottom>
      <diagonal/>
    </border>
    <border>
      <left style="thin">
        <color indexed="15"/>
      </left>
      <right/>
      <top/>
      <bottom style="thin">
        <color indexed="14"/>
      </bottom>
      <diagonal/>
    </border>
    <border>
      <left/>
      <right/>
      <top style="thin">
        <color indexed="14"/>
      </top>
      <bottom/>
      <diagonal/>
    </border>
    <border>
      <left/>
      <right style="thin">
        <color indexed="15"/>
      </right>
      <top style="thin">
        <color indexed="14"/>
      </top>
      <bottom/>
      <diagonal/>
    </border>
    <border>
      <left style="thin">
        <color indexed="15"/>
      </left>
      <right style="thin">
        <color indexed="14"/>
      </right>
      <top style="thin">
        <color indexed="14"/>
      </top>
      <bottom/>
      <diagonal/>
    </border>
    <border>
      <left style="thin">
        <color indexed="14"/>
      </left>
      <right/>
      <top style="thin">
        <color indexed="14"/>
      </top>
      <bottom/>
      <diagonal/>
    </border>
    <border>
      <left/>
      <right>
        <color indexed="8"/>
      </right>
      <top/>
      <bottom style="thin">
        <color indexed="14"/>
      </bottom>
      <diagonal/>
    </border>
    <border>
      <left>
        <color indexed="8"/>
      </left>
      <right style="thin">
        <color indexed="14"/>
      </right>
      <top/>
      <bottom style="thin">
        <color indexed="14"/>
      </bottom>
      <diagonal/>
    </border>
    <border>
      <left style="thin">
        <color indexed="14"/>
      </left>
      <right/>
      <top/>
      <bottom style="thin">
        <color indexed="14"/>
      </bottom>
      <diagonal/>
    </border>
    <border>
      <left/>
      <right>
        <color indexed="8"/>
      </right>
      <top style="thin">
        <color indexed="14"/>
      </top>
      <bottom style="thin">
        <color indexed="15"/>
      </bottom>
      <diagonal/>
    </border>
    <border>
      <left>
        <color indexed="8"/>
      </left>
      <right/>
      <top style="thin">
        <color indexed="14"/>
      </top>
      <bottom style="thin">
        <color indexed="15"/>
      </bottom>
      <diagonal/>
    </border>
    <border>
      <left/>
      <right/>
      <top style="thin">
        <color indexed="14"/>
      </top>
      <bottom style="thin">
        <color indexed="15"/>
      </bottom>
      <diagonal/>
    </border>
    <border>
      <left/>
      <right>
        <color indexed="8"/>
      </right>
      <top style="thin">
        <color indexed="15"/>
      </top>
      <bottom/>
      <diagonal/>
    </border>
    <border>
      <left>
        <color indexed="8"/>
      </left>
      <right/>
      <top style="thin">
        <color indexed="15"/>
      </top>
      <bottom/>
      <diagonal/>
    </border>
    <border>
      <left/>
      <right/>
      <top style="thin">
        <color indexed="15"/>
      </top>
      <bottom/>
      <diagonal/>
    </border>
    <border>
      <left/>
      <right>
        <color indexed="8"/>
      </right>
      <top style="thin">
        <color indexed="14"/>
      </top>
      <bottom/>
      <diagonal/>
    </border>
    <border>
      <left>
        <color indexed="8"/>
      </left>
      <right/>
      <top style="thin">
        <color indexed="14"/>
      </top>
      <bottom/>
      <diagonal/>
    </border>
    <border>
      <left/>
      <right style="thin">
        <color indexed="15"/>
      </right>
      <top/>
      <bottom/>
      <diagonal/>
    </border>
    <border>
      <left/>
      <right style="thin">
        <color indexed="15"/>
      </right>
      <top/>
      <bottom style="thin">
        <color indexed="14"/>
      </bottom>
      <diagonal/>
    </border>
  </borders>
  <cellStyleXfs count="1">
    <xf numFmtId="0" fontId="0" applyNumberFormat="0" applyFont="1" applyFill="0" applyBorder="0" applyAlignment="1" applyProtection="0">
      <alignment vertical="top" wrapText="1"/>
    </xf>
  </cellStyleXfs>
  <cellXfs count="13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4" fillId="3" applyNumberFormat="0" applyFont="1" applyFill="1" applyBorder="0" applyAlignment="0" applyProtection="0"/>
    <xf numFmtId="0" fontId="0" applyNumberFormat="1" applyFont="1" applyFill="0" applyBorder="0" applyAlignment="1" applyProtection="0">
      <alignment horizontal="right" vertical="top" wrapText="1"/>
    </xf>
    <xf numFmtId="0" fontId="5" applyNumberFormat="0" applyFont="1" applyFill="0" applyBorder="0" applyAlignment="1" applyProtection="0">
      <alignment horizontal="left" vertical="center"/>
    </xf>
    <xf numFmtId="49" fontId="6" borderId="1" applyNumberFormat="1" applyFont="1" applyFill="0" applyBorder="1" applyAlignment="1" applyProtection="0">
      <alignment horizontal="left" vertical="top" wrapText="1"/>
    </xf>
    <xf numFmtId="49" fontId="6" borderId="1" applyNumberFormat="1" applyFont="1" applyFill="0" applyBorder="1" applyAlignment="1" applyProtection="0">
      <alignment horizontal="right" vertical="top" wrapText="1"/>
    </xf>
    <xf numFmtId="49" fontId="0" borderId="2" applyNumberFormat="1" applyFont="1" applyFill="0" applyBorder="1" applyAlignment="1" applyProtection="0">
      <alignment vertical="top" wrapText="1"/>
    </xf>
    <xf numFmtId="59" fontId="0" borderId="3" applyNumberFormat="1" applyFont="1" applyFill="0" applyBorder="1" applyAlignment="1" applyProtection="0">
      <alignment horizontal="right" vertical="top" wrapText="1"/>
    </xf>
    <xf numFmtId="59" fontId="0" borderId="4" applyNumberFormat="1" applyFont="1" applyFill="0" applyBorder="1" applyAlignment="1" applyProtection="0">
      <alignment horizontal="right" vertical="top" wrapText="1"/>
    </xf>
    <xf numFmtId="59" fontId="7" borderId="4" applyNumberFormat="1" applyFont="1" applyFill="0" applyBorder="1" applyAlignment="1" applyProtection="0">
      <alignment horizontal="right" vertical="top" wrapText="1"/>
    </xf>
    <xf numFmtId="59" fontId="7" borderId="5" applyNumberFormat="1" applyFont="1" applyFill="0" applyBorder="1" applyAlignment="1" applyProtection="0">
      <alignment horizontal="right" vertical="top" wrapText="1"/>
    </xf>
    <xf numFmtId="49" fontId="0" borderId="6" applyNumberFormat="1" applyFont="1" applyFill="0" applyBorder="1" applyAlignment="1" applyProtection="0">
      <alignment vertical="top" wrapText="1"/>
    </xf>
    <xf numFmtId="59" fontId="0" fillId="4" borderId="7" applyNumberFormat="1" applyFont="1" applyFill="1" applyBorder="1" applyAlignment="1" applyProtection="0">
      <alignment horizontal="right" vertical="top" wrapText="1"/>
    </xf>
    <xf numFmtId="59" fontId="0" fillId="4" borderId="8" applyNumberFormat="1" applyFont="1" applyFill="1" applyBorder="1" applyAlignment="1" applyProtection="0">
      <alignment horizontal="right" vertical="top" wrapText="1"/>
    </xf>
    <xf numFmtId="59" fontId="7" fillId="4" borderId="8" applyNumberFormat="1" applyFont="1" applyFill="1" applyBorder="1" applyAlignment="1" applyProtection="0">
      <alignment horizontal="right" vertical="top" wrapText="1"/>
    </xf>
    <xf numFmtId="59" fontId="7" fillId="4" borderId="9" applyNumberFormat="1" applyFont="1" applyFill="1" applyBorder="1" applyAlignment="1" applyProtection="0">
      <alignment horizontal="right" vertical="top" wrapText="1"/>
    </xf>
    <xf numFmtId="59" fontId="0" borderId="7" applyNumberFormat="1" applyFont="1" applyFill="0" applyBorder="1" applyAlignment="1" applyProtection="0">
      <alignment horizontal="right" vertical="top" wrapText="1"/>
    </xf>
    <xf numFmtId="59" fontId="0" borderId="8" applyNumberFormat="1" applyFont="1" applyFill="0" applyBorder="1" applyAlignment="1" applyProtection="0">
      <alignment horizontal="right" vertical="top" wrapText="1"/>
    </xf>
    <xf numFmtId="59" fontId="7" borderId="8" applyNumberFormat="1" applyFont="1" applyFill="0" applyBorder="1" applyAlignment="1" applyProtection="0">
      <alignment horizontal="right" vertical="top" wrapText="1"/>
    </xf>
    <xf numFmtId="59" fontId="7" borderId="9" applyNumberFormat="1" applyFont="1" applyFill="0" applyBorder="1" applyAlignment="1" applyProtection="0">
      <alignment horizontal="right" vertical="top" wrapText="1"/>
    </xf>
    <xf numFmtId="49" fontId="0" borderId="10" applyNumberFormat="1" applyFont="1" applyFill="0" applyBorder="1" applyAlignment="1" applyProtection="0">
      <alignment vertical="top" wrapText="1"/>
    </xf>
    <xf numFmtId="59" fontId="0" borderId="11" applyNumberFormat="1" applyFont="1" applyFill="0" applyBorder="1" applyAlignment="1" applyProtection="0">
      <alignment horizontal="right" vertical="top" wrapText="1"/>
    </xf>
    <xf numFmtId="59" fontId="0" borderId="12" applyNumberFormat="1" applyFont="1" applyFill="0" applyBorder="1" applyAlignment="1" applyProtection="0">
      <alignment horizontal="right" vertical="top" wrapText="1"/>
    </xf>
    <xf numFmtId="59" fontId="7" borderId="12" applyNumberFormat="1" applyFont="1" applyFill="0" applyBorder="1" applyAlignment="1" applyProtection="0">
      <alignment horizontal="right" vertical="top" wrapText="1"/>
    </xf>
    <xf numFmtId="59" fontId="7" borderId="13" applyNumberFormat="1" applyFont="1" applyFill="0" applyBorder="1" applyAlignment="1" applyProtection="0">
      <alignment horizontal="right" vertical="top" wrapText="1"/>
    </xf>
    <xf numFmtId="49" fontId="6" borderId="14" applyNumberFormat="1" applyFont="1" applyFill="0" applyBorder="1" applyAlignment="1" applyProtection="0">
      <alignment horizontal="left" vertical="top" wrapText="1"/>
    </xf>
    <xf numFmtId="59" fontId="6" borderId="14" applyNumberFormat="1" applyFont="1" applyFill="0" applyBorder="1" applyAlignment="1" applyProtection="0">
      <alignment horizontal="right" vertical="top" wrapText="1"/>
    </xf>
    <xf numFmtId="59" fontId="7" borderId="14" applyNumberFormat="1"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49" fontId="6"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center" vertical="top" wrapText="1"/>
    </xf>
    <xf numFmtId="59" fontId="8" borderId="3" applyNumberFormat="1" applyFont="1" applyFill="0" applyBorder="1" applyAlignment="1" applyProtection="0">
      <alignment horizontal="right" vertical="top" wrapText="1"/>
    </xf>
    <xf numFmtId="60" fontId="0" borderId="4" applyNumberFormat="1" applyFont="1" applyFill="0" applyBorder="1" applyAlignment="1" applyProtection="0">
      <alignment horizontal="center" vertical="center" wrapText="1"/>
    </xf>
    <xf numFmtId="3" fontId="0" borderId="4" applyNumberFormat="1" applyFont="1" applyFill="0" applyBorder="1" applyAlignment="1" applyProtection="0">
      <alignment horizontal="center" vertical="center" wrapText="1"/>
    </xf>
    <xf numFmtId="61" fontId="9" borderId="4" applyNumberFormat="1" applyFont="1" applyFill="0" applyBorder="1" applyAlignment="1" applyProtection="0">
      <alignment horizontal="right" vertical="top" wrapText="1"/>
    </xf>
    <xf numFmtId="61" fontId="7" borderId="5" applyNumberFormat="1" applyFont="1" applyFill="0" applyBorder="1" applyAlignment="1" applyProtection="0">
      <alignment horizontal="right" vertical="top" wrapText="1"/>
    </xf>
    <xf numFmtId="59" fontId="0" fillId="4" borderId="11" applyNumberFormat="1" applyFont="1" applyFill="1" applyBorder="1" applyAlignment="1" applyProtection="0">
      <alignment horizontal="right" vertical="top" wrapText="1"/>
    </xf>
    <xf numFmtId="0" fontId="0" fillId="4" borderId="12" applyNumberFormat="1" applyFont="1" applyFill="1" applyBorder="1" applyAlignment="1" applyProtection="0">
      <alignment horizontal="right" vertical="top" wrapText="1"/>
    </xf>
    <xf numFmtId="0" fontId="7" fillId="4" borderId="12" applyNumberFormat="1" applyFont="1" applyFill="1" applyBorder="1" applyAlignment="1" applyProtection="0">
      <alignment horizontal="right" vertical="top" wrapText="1"/>
    </xf>
    <xf numFmtId="61" fontId="7" fillId="4" borderId="12" applyNumberFormat="1" applyFont="1" applyFill="1" applyBorder="1" applyAlignment="1" applyProtection="0">
      <alignment horizontal="right" vertical="top" wrapText="1"/>
    </xf>
    <xf numFmtId="61" fontId="7" fillId="4" borderId="13" applyNumberFormat="1" applyFont="1" applyFill="1" applyBorder="1" applyAlignment="1" applyProtection="0">
      <alignment horizontal="right" vertical="top" wrapText="1"/>
    </xf>
    <xf numFmtId="0" fontId="0" applyNumberFormat="1" applyFont="1" applyFill="0" applyBorder="0" applyAlignment="1" applyProtection="0">
      <alignment horizontal="right" vertical="top" wrapText="1"/>
    </xf>
    <xf numFmtId="0" fontId="0" applyNumberFormat="1" applyFont="1" applyFill="0" applyBorder="0" applyAlignment="1" applyProtection="0">
      <alignment horizontal="right" vertical="top" wrapText="1"/>
    </xf>
    <xf numFmtId="59" fontId="0" borderId="5" applyNumberFormat="1" applyFont="1" applyFill="0" applyBorder="1" applyAlignment="1" applyProtection="0">
      <alignment horizontal="right" vertical="top" wrapText="1"/>
    </xf>
    <xf numFmtId="59" fontId="0" fillId="4" borderId="9" applyNumberFormat="1" applyFont="1" applyFill="1" applyBorder="1" applyAlignment="1" applyProtection="0">
      <alignment horizontal="right" vertical="top" wrapText="1"/>
    </xf>
    <xf numFmtId="59" fontId="0" borderId="13" applyNumberFormat="1" applyFont="1" applyFill="0" applyBorder="1" applyAlignment="1" applyProtection="0">
      <alignment horizontal="right" vertical="top" wrapText="1"/>
    </xf>
    <xf numFmtId="0" fontId="6" borderId="14" applyNumberFormat="0"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60" fontId="0" borderId="4" applyNumberFormat="1" applyFont="1" applyFill="0" applyBorder="1" applyAlignment="1" applyProtection="0">
      <alignment horizontal="center" vertical="top" wrapText="1"/>
    </xf>
    <xf numFmtId="60" fontId="0" fillId="4" borderId="12" applyNumberFormat="1" applyFont="1" applyFill="1" applyBorder="1" applyAlignment="1" applyProtection="0">
      <alignment horizontal="center" vertical="top" wrapText="1"/>
    </xf>
    <xf numFmtId="59" fontId="0" fillId="4" borderId="13" applyNumberFormat="1" applyFont="1" applyFill="1" applyBorder="1" applyAlignment="1" applyProtection="0">
      <alignment horizontal="right" vertical="top" wrapText="1"/>
    </xf>
    <xf numFmtId="1" fontId="6" borderId="14" applyNumberFormat="1" applyFont="1" applyFill="0" applyBorder="1" applyAlignment="1" applyProtection="0">
      <alignment horizontal="center" vertical="top" wrapText="1"/>
    </xf>
    <xf numFmtId="0" fontId="0" applyNumberFormat="1" applyFont="1" applyFill="0" applyBorder="0" applyAlignment="1" applyProtection="0">
      <alignment horizontal="right" vertical="top" wrapText="1"/>
    </xf>
    <xf numFmtId="63" fontId="0" fillId="4" borderId="8" applyNumberFormat="1" applyFont="1" applyFill="1" applyBorder="1" applyAlignment="1" applyProtection="0">
      <alignment horizontal="center" vertical="top" wrapText="1"/>
    </xf>
    <xf numFmtId="60" fontId="0" borderId="12" applyNumberFormat="1" applyFont="1" applyFill="0" applyBorder="1" applyAlignment="1" applyProtection="0">
      <alignment horizontal="center" vertical="top" wrapText="1"/>
    </xf>
    <xf numFmtId="0" fontId="0" applyNumberFormat="1" applyFont="1" applyFill="0" applyBorder="0" applyAlignment="1" applyProtection="0">
      <alignment horizontal="right" vertical="top" wrapText="1"/>
    </xf>
    <xf numFmtId="63" fontId="0" borderId="4" applyNumberFormat="1" applyFont="1" applyFill="0" applyBorder="1" applyAlignment="1" applyProtection="0">
      <alignment horizontal="center" vertical="top" wrapText="1"/>
    </xf>
    <xf numFmtId="64" fontId="0" fillId="4" borderId="12" applyNumberFormat="1" applyFont="1" applyFill="1" applyBorder="1" applyAlignment="1" applyProtection="0">
      <alignment horizontal="center" vertical="top" wrapText="1"/>
    </xf>
    <xf numFmtId="0" fontId="0" applyNumberFormat="1" applyFont="1" applyFill="0" applyBorder="0" applyAlignment="1" applyProtection="0">
      <alignment horizontal="right" vertical="top" wrapText="1"/>
    </xf>
    <xf numFmtId="49" fontId="0" borderId="15" applyNumberFormat="1" applyFont="1" applyFill="0" applyBorder="1" applyAlignment="1" applyProtection="0">
      <alignment vertical="top" wrapText="1"/>
    </xf>
    <xf numFmtId="0" fontId="0" borderId="16" applyNumberFormat="1" applyFont="1" applyFill="0" applyBorder="1" applyAlignment="1" applyProtection="0">
      <alignment vertical="top" wrapText="1"/>
    </xf>
    <xf numFmtId="59" fontId="0" borderId="17" applyNumberFormat="1" applyFont="1" applyFill="0" applyBorder="1" applyAlignment="1" applyProtection="0">
      <alignment horizontal="right" vertical="top" wrapText="1"/>
    </xf>
    <xf numFmtId="49" fontId="0" borderId="18" applyNumberFormat="1" applyFont="1" applyFill="0" applyBorder="1" applyAlignment="1" applyProtection="0">
      <alignment vertical="top" wrapText="1"/>
    </xf>
    <xf numFmtId="60" fontId="8" fillId="5" borderId="19" applyNumberFormat="1" applyFont="1" applyFill="1" applyBorder="1" applyAlignment="1" applyProtection="0">
      <alignment vertical="top" wrapText="1"/>
    </xf>
    <xf numFmtId="59" fontId="0" fillId="4" borderId="20" applyNumberFormat="1" applyFont="1" applyFill="1" applyBorder="1" applyAlignment="1" applyProtection="0">
      <alignment horizontal="right" vertical="top" wrapText="1"/>
    </xf>
    <xf numFmtId="49" fontId="6" borderId="21" applyNumberFormat="1" applyFont="1" applyFill="0" applyBorder="1" applyAlignment="1" applyProtection="0">
      <alignment horizontal="left" vertical="top" wrapText="1"/>
    </xf>
    <xf numFmtId="49" fontId="6" borderId="22" applyNumberFormat="1" applyFont="1" applyFill="0" applyBorder="1" applyAlignment="1" applyProtection="0">
      <alignment horizontal="right" vertical="top" wrapText="1"/>
    </xf>
    <xf numFmtId="59" fontId="6" borderId="23" applyNumberFormat="1" applyFont="1" applyFill="0" applyBorder="1" applyAlignment="1" applyProtection="0">
      <alignment horizontal="right" vertical="top" wrapText="1"/>
    </xf>
    <xf numFmtId="49" fontId="6" borderId="24" applyNumberFormat="1" applyFont="1" applyFill="0" applyBorder="1" applyAlignment="1" applyProtection="0">
      <alignment horizontal="left" vertical="top" wrapText="1"/>
    </xf>
    <xf numFmtId="49" fontId="6" borderId="25" applyNumberFormat="1" applyFont="1" applyFill="0" applyBorder="1" applyAlignment="1" applyProtection="0">
      <alignment horizontal="right" vertical="top" wrapText="1"/>
    </xf>
    <xf numFmtId="59" fontId="6" borderId="26" applyNumberFormat="1"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49" fontId="8" borderId="2" applyNumberFormat="1" applyFont="1" applyFill="0" applyBorder="1" applyAlignment="1" applyProtection="0">
      <alignment vertical="top" wrapText="1"/>
    </xf>
    <xf numFmtId="49" fontId="8" borderId="6" applyNumberFormat="1" applyFont="1" applyFill="0" applyBorder="1" applyAlignment="1" applyProtection="0">
      <alignment vertical="top" wrapText="1"/>
    </xf>
    <xf numFmtId="3" fontId="0" borderId="8" applyNumberFormat="1" applyFont="1" applyFill="0" applyBorder="1" applyAlignment="1" applyProtection="0">
      <alignment horizontal="center" vertical="top" wrapText="1"/>
    </xf>
    <xf numFmtId="59" fontId="0" borderId="9" applyNumberFormat="1" applyFont="1" applyFill="0" applyBorder="1" applyAlignment="1" applyProtection="0">
      <alignment horizontal="right" vertical="top" wrapText="1"/>
    </xf>
    <xf numFmtId="3" fontId="0" fillId="4" borderId="8" applyNumberFormat="1" applyFont="1" applyFill="1" applyBorder="1" applyAlignment="1" applyProtection="0">
      <alignment horizontal="center" vertical="top" wrapText="1"/>
    </xf>
    <xf numFmtId="3" fontId="0" borderId="12" applyNumberFormat="1" applyFont="1" applyFill="0" applyBorder="1" applyAlignment="1" applyProtection="0">
      <alignment horizontal="center" vertical="top" wrapText="1"/>
    </xf>
    <xf numFmtId="0" fontId="0" applyNumberFormat="1" applyFont="1" applyFill="0" applyBorder="0" applyAlignment="1" applyProtection="0">
      <alignment horizontal="right" vertical="top" wrapText="1"/>
    </xf>
    <xf numFmtId="3" fontId="0" borderId="4" applyNumberFormat="1" applyFont="1" applyFill="0" applyBorder="1" applyAlignment="1" applyProtection="0">
      <alignment horizontal="center" vertical="top" wrapText="1"/>
    </xf>
    <xf numFmtId="3" fontId="0" fillId="4" borderId="12" applyNumberFormat="1" applyFont="1" applyFill="1" applyBorder="1" applyAlignment="1" applyProtection="0">
      <alignment horizontal="center" vertical="top" wrapText="1"/>
    </xf>
    <xf numFmtId="0" fontId="0" applyNumberFormat="1" applyFont="1" applyFill="0" applyBorder="0" applyAlignment="1" applyProtection="0">
      <alignment horizontal="right" vertical="top" wrapText="1"/>
    </xf>
    <xf numFmtId="0" fontId="0" applyNumberFormat="1" applyFont="1" applyFill="0" applyBorder="0" applyAlignment="1" applyProtection="0">
      <alignment horizontal="right" vertical="top" wrapText="1"/>
    </xf>
    <xf numFmtId="0" fontId="0" borderId="10" applyNumberFormat="0" applyFont="1" applyFill="0" applyBorder="1" applyAlignment="1" applyProtection="0">
      <alignment vertical="top" wrapText="1"/>
    </xf>
    <xf numFmtId="0" fontId="0" borderId="11" applyNumberFormat="0" applyFont="1" applyFill="0" applyBorder="1" applyAlignment="1" applyProtection="0">
      <alignment horizontal="right" vertical="top" wrapText="1"/>
    </xf>
    <xf numFmtId="0" fontId="0" borderId="12" applyNumberFormat="0" applyFont="1" applyFill="0" applyBorder="1" applyAlignment="1" applyProtection="0">
      <alignment horizontal="right" vertical="top" wrapText="1"/>
    </xf>
    <xf numFmtId="0" fontId="0" borderId="13" applyNumberFormat="0"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0" fontId="0" applyNumberFormat="1" applyFont="1" applyFill="0" applyBorder="0" applyAlignment="1" applyProtection="0">
      <alignment horizontal="right" vertical="top" wrapText="1"/>
    </xf>
    <xf numFmtId="0" fontId="0" applyNumberFormat="1" applyFont="1" applyFill="0" applyBorder="0" applyAlignment="1" applyProtection="0">
      <alignment horizontal="right" vertical="top" wrapText="1"/>
    </xf>
    <xf numFmtId="0" fontId="0" applyNumberFormat="1" applyFont="1" applyFill="0" applyBorder="0" applyAlignment="1" applyProtection="0">
      <alignment horizontal="right" vertical="top" wrapText="1"/>
    </xf>
    <xf numFmtId="49" fontId="6" borderId="27" applyNumberFormat="1" applyFont="1" applyFill="0" applyBorder="1" applyAlignment="1" applyProtection="0">
      <alignment horizontal="left" vertical="top" wrapText="1"/>
    </xf>
    <xf numFmtId="49" fontId="6" borderId="28" applyNumberFormat="1"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59" fontId="0" fillId="5" borderId="17" applyNumberFormat="1" applyFont="1" applyFill="1" applyBorder="1" applyAlignment="1" applyProtection="0">
      <alignment horizontal="right" vertical="top" wrapText="1"/>
    </xf>
    <xf numFmtId="59" fontId="0" borderId="20" applyNumberFormat="1" applyFont="1" applyFill="0" applyBorder="1" applyAlignment="1" applyProtection="0">
      <alignment horizontal="right" vertical="top" wrapText="1"/>
    </xf>
    <xf numFmtId="59" fontId="14" borderId="14" applyNumberFormat="1"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49" fontId="0" borderId="3" applyNumberFormat="1" applyFont="1" applyFill="0" applyBorder="1" applyAlignment="1" applyProtection="0">
      <alignment horizontal="left" vertical="top" wrapText="1"/>
    </xf>
    <xf numFmtId="0" fontId="0" borderId="4" applyNumberFormat="1" applyFont="1" applyFill="0" applyBorder="1" applyAlignment="1" applyProtection="0">
      <alignment horizontal="right" vertical="top" wrapText="1"/>
    </xf>
    <xf numFmtId="49" fontId="0" fillId="4" borderId="7" applyNumberFormat="1" applyFont="1" applyFill="1" applyBorder="1" applyAlignment="1" applyProtection="0">
      <alignment horizontal="left" vertical="top" wrapText="1"/>
    </xf>
    <xf numFmtId="0" fontId="0" fillId="4" borderId="8" applyNumberFormat="1" applyFont="1" applyFill="1" applyBorder="1" applyAlignment="1" applyProtection="0">
      <alignment horizontal="right" vertical="top" wrapText="1"/>
    </xf>
    <xf numFmtId="49" fontId="0" borderId="7" applyNumberFormat="1" applyFont="1" applyFill="0" applyBorder="1" applyAlignment="1" applyProtection="0">
      <alignment horizontal="left" vertical="top" wrapText="1"/>
    </xf>
    <xf numFmtId="0" fontId="0" borderId="8" applyNumberFormat="1" applyFont="1" applyFill="0" applyBorder="1" applyAlignment="1" applyProtection="0">
      <alignment horizontal="right" vertical="top" wrapText="1"/>
    </xf>
    <xf numFmtId="0" fontId="0" fillId="4" borderId="9" applyNumberFormat="0" applyFont="1" applyFill="1" applyBorder="1" applyAlignment="1" applyProtection="0">
      <alignment horizontal="right" vertical="top" wrapText="1"/>
    </xf>
    <xf numFmtId="0" fontId="0" borderId="9" applyNumberFormat="0" applyFont="1" applyFill="0" applyBorder="1" applyAlignment="1" applyProtection="0">
      <alignment horizontal="right" vertical="top" wrapText="1"/>
    </xf>
    <xf numFmtId="49" fontId="0" fillId="4" borderId="11" applyNumberFormat="1" applyFont="1" applyFill="1" applyBorder="1" applyAlignment="1" applyProtection="0">
      <alignment horizontal="left" vertical="top" wrapText="1"/>
    </xf>
    <xf numFmtId="0" fontId="0" fillId="4" borderId="13" applyNumberFormat="0" applyFont="1" applyFill="1" applyBorder="1" applyAlignment="1" applyProtection="0">
      <alignment horizontal="right" vertical="top" wrapText="1"/>
    </xf>
    <xf numFmtId="49" fontId="6" borderId="14" applyNumberFormat="1" applyFont="1" applyFill="0" applyBorder="1" applyAlignment="1" applyProtection="0">
      <alignment horizontal="right" vertical="top" wrapText="1"/>
    </xf>
    <xf numFmtId="0" fontId="0" applyNumberFormat="1" applyFont="1" applyFill="0" applyBorder="0" applyAlignment="1" applyProtection="0">
      <alignment horizontal="right" vertical="top" wrapText="1"/>
    </xf>
    <xf numFmtId="0" fontId="0" borderId="15" applyNumberFormat="1" applyFont="1" applyFill="0" applyBorder="1" applyAlignment="1" applyProtection="0">
      <alignment horizontal="center" vertical="top" wrapText="1"/>
    </xf>
    <xf numFmtId="65" fontId="0" borderId="4" applyNumberFormat="1" applyFont="1" applyFill="0" applyBorder="1" applyAlignment="1" applyProtection="0">
      <alignment horizontal="center" vertical="top" wrapText="1"/>
    </xf>
    <xf numFmtId="49" fontId="0" borderId="5" applyNumberFormat="1" applyFont="1" applyFill="0" applyBorder="1" applyAlignment="1" applyProtection="0">
      <alignment horizontal="center" vertical="top" wrapText="1"/>
    </xf>
    <xf numFmtId="0" fontId="0" fillId="4" borderId="29" applyNumberFormat="1" applyFont="1" applyFill="1" applyBorder="1" applyAlignment="1" applyProtection="0">
      <alignment horizontal="center" vertical="top" wrapText="1"/>
    </xf>
    <xf numFmtId="65" fontId="0" fillId="4" borderId="8" applyNumberFormat="1" applyFont="1" applyFill="1" applyBorder="1" applyAlignment="1" applyProtection="0">
      <alignment horizontal="center" vertical="top" wrapText="1"/>
    </xf>
    <xf numFmtId="49" fontId="0" fillId="4" borderId="9" applyNumberFormat="1" applyFont="1" applyFill="1" applyBorder="1" applyAlignment="1" applyProtection="0">
      <alignment horizontal="center" vertical="top" wrapText="1"/>
    </xf>
    <xf numFmtId="0" fontId="0" borderId="29" applyNumberFormat="1" applyFont="1" applyFill="0" applyBorder="1" applyAlignment="1" applyProtection="0">
      <alignment horizontal="center" vertical="top" wrapText="1"/>
    </xf>
    <xf numFmtId="65" fontId="0" borderId="8"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0" fontId="0" fillId="4" borderId="30" applyNumberFormat="1" applyFont="1" applyFill="1" applyBorder="1" applyAlignment="1" applyProtection="0">
      <alignment horizontal="center" vertical="top" wrapText="1"/>
    </xf>
    <xf numFmtId="65" fontId="0" fillId="4" borderId="12" applyNumberFormat="1" applyFont="1" applyFill="1" applyBorder="1" applyAlignment="1" applyProtection="0">
      <alignment horizontal="center" vertical="top" wrapText="1"/>
    </xf>
    <xf numFmtId="49" fontId="0" fillId="4" borderId="13" applyNumberFormat="1" applyFont="1" applyFill="1" applyBorder="1" applyAlignment="1" applyProtection="0">
      <alignment horizontal="center" vertical="top" wrapText="1"/>
    </xf>
    <xf numFmtId="0" fontId="0" applyNumberFormat="1" applyFont="1" applyFill="0" applyBorder="0" applyAlignment="1" applyProtection="0">
      <alignment horizontal="right" vertical="top" wrapText="1"/>
    </xf>
    <xf numFmtId="49" fontId="0" borderId="4" applyNumberFormat="1" applyFont="1" applyFill="0" applyBorder="1" applyAlignment="1" applyProtection="0">
      <alignment vertical="top" wrapText="1"/>
    </xf>
    <xf numFmtId="49" fontId="0" borderId="5" applyNumberFormat="1" applyFont="1" applyFill="0" applyBorder="1" applyAlignment="1" applyProtection="0">
      <alignment vertical="top" wrapText="1"/>
    </xf>
    <xf numFmtId="49" fontId="0" fillId="4" borderId="29" applyNumberFormat="1" applyFont="1" applyFill="1" applyBorder="1" applyAlignment="1" applyProtection="0">
      <alignment horizontal="left" vertical="top" wrapText="1"/>
    </xf>
    <xf numFmtId="49" fontId="0" fillId="4" borderId="8" applyNumberFormat="1" applyFont="1" applyFill="1" applyBorder="1" applyAlignment="1" applyProtection="0">
      <alignment horizontal="left" vertical="top" wrapText="1"/>
    </xf>
    <xf numFmtId="49" fontId="0" fillId="4" borderId="9" applyNumberFormat="1" applyFont="1" applyFill="1" applyBorder="1" applyAlignment="1" applyProtection="0">
      <alignment horizontal="left" vertical="top" wrapText="1"/>
    </xf>
    <xf numFmtId="49" fontId="0" borderId="29" applyNumberFormat="1" applyFont="1" applyFill="0" applyBorder="1" applyAlignment="1" applyProtection="0">
      <alignment horizontal="left" vertical="top" wrapText="1"/>
    </xf>
    <xf numFmtId="49" fontId="0" borderId="8" applyNumberFormat="1" applyFont="1" applyFill="0" applyBorder="1" applyAlignment="1" applyProtection="0">
      <alignment horizontal="left" vertical="top" wrapText="1"/>
    </xf>
    <xf numFmtId="49" fontId="0" borderId="9" applyNumberFormat="1" applyFont="1" applyFill="0" applyBorder="1" applyAlignment="1" applyProtection="0">
      <alignment horizontal="left" vertical="top" wrapText="1"/>
    </xf>
    <xf numFmtId="49" fontId="0" fillId="4" borderId="30" applyNumberFormat="1" applyFont="1" applyFill="1" applyBorder="1" applyAlignment="1" applyProtection="0">
      <alignment horizontal="left" vertical="top" wrapText="1"/>
    </xf>
    <xf numFmtId="49" fontId="0" fillId="4" borderId="12" applyNumberFormat="1" applyFont="1" applyFill="1" applyBorder="1" applyAlignment="1" applyProtection="0">
      <alignment horizontal="left" vertical="top" wrapText="1"/>
    </xf>
    <xf numFmtId="49" fontId="0" fillId="4" borderId="13" applyNumberFormat="1" applyFont="1" applyFill="1" applyBorder="1" applyAlignment="1" applyProtection="0">
      <alignment horizontal="left" vertical="top" wrapText="1"/>
    </xf>
  </cellXfs>
  <cellStyles count="1">
    <cellStyle name="Normal" xfId="0" builtinId="0"/>
  </cellStyles>
  <dxfs count="8">
    <dxf>
      <font>
        <b val="1"/>
        <color rgb="ffff4013"/>
      </font>
    </dxf>
    <dxf>
      <font>
        <b val="1"/>
        <color rgb="ff6b9027"/>
      </font>
    </dxf>
    <dxf>
      <font>
        <b val="1"/>
        <color rgb="ffff4013"/>
      </font>
    </dxf>
    <dxf>
      <font>
        <b val="1"/>
        <color rgb="ff6b9027"/>
      </font>
    </dxf>
    <dxf>
      <font>
        <b val="1"/>
        <color rgb="ffff4013"/>
      </font>
    </dxf>
    <dxf>
      <font>
        <b val="1"/>
        <color rgb="ff6b9027"/>
      </font>
    </dxf>
    <dxf>
      <font>
        <b val="1"/>
        <color rgb="ffff4013"/>
      </font>
    </dxf>
    <dxf>
      <font>
        <b val="1"/>
        <color rgb="ff6b9027"/>
      </font>
    </dxf>
  </dxfs>
  <tableStyles count="0"/>
  <colors>
    <indexedColors>
      <rgbColor rgb="ff000000"/>
      <rgbColor rgb="ffffffff"/>
      <rgbColor rgb="ffff0000"/>
      <rgbColor rgb="ff00ff00"/>
      <rgbColor rgb="ff0000ff"/>
      <rgbColor rgb="ffffff00"/>
      <rgbColor rgb="ffff00ff"/>
      <rgbColor rgb="ff00ffff"/>
      <rgbColor rgb="ff000000"/>
      <rgbColor rgb="015e88b1"/>
      <rgbColor rgb="ffaaaaaa"/>
      <rgbColor rgb="01eef3f4"/>
      <rgbColor rgb="ff0000ff"/>
      <rgbColor rgb="ff313131"/>
      <rgbColor rgb="ff929292"/>
      <rgbColor rgb="ffe3e3e3"/>
      <rgbColor rgb="ffff4013"/>
      <rgbColor rgb="ff6b9027"/>
      <rgbColor rgb="fff4f9f7"/>
      <rgbColor rgb="ff008cb4"/>
      <rgbColor rgb="fffefffe"/>
      <rgbColor rgb="ff199ba1"/>
      <rgbColor rgb="ff007aa6"/>
      <rgbColor rgb="ff6c6c6c"/>
      <rgbColor rgb="ff484242"/>
      <rgbColor rgb="ff99948e"/>
      <rgbColor rgb="ff006885"/>
      <rgbColor rgb="fffff7e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a:defRPr b="0" i="0" strike="noStrike" sz="1200" u="none">
                <a:solidFill>
                  <a:srgbClr val="323232"/>
                </a:solidFill>
                <a:latin typeface="Avenir Next Medium"/>
              </a:defRPr>
            </a:pPr>
            <a:r>
              <a:rPr b="0" i="0" strike="noStrike" sz="1200" u="none">
                <a:solidFill>
                  <a:srgbClr val="323232"/>
                </a:solidFill>
                <a:latin typeface="Avenir Next Medium"/>
              </a:rPr>
              <a:t>Gastos reales</a:t>
            </a:r>
          </a:p>
        </c:rich>
      </c:tx>
      <c:layout>
        <c:manualLayout>
          <c:xMode val="edge"/>
          <c:yMode val="edge"/>
          <c:x val="0.309911"/>
          <c:y val="0"/>
          <c:w val="0.298878"/>
          <c:h val="0.133641"/>
        </c:manualLayout>
      </c:layout>
      <c:overlay val="1"/>
      <c:spPr>
        <a:noFill/>
        <a:effectLst/>
      </c:spPr>
    </c:title>
    <c:autoTitleDeleted val="1"/>
    <c:plotArea>
      <c:layout>
        <c:manualLayout>
          <c:layoutTarget val="inner"/>
          <c:xMode val="edge"/>
          <c:yMode val="edge"/>
          <c:x val="0.168699"/>
          <c:y val="0.133641"/>
          <c:w val="0.581301"/>
          <c:h val="0.646486"/>
        </c:manualLayout>
      </c:layout>
      <c:pieChart>
        <c:varyColors val="0"/>
        <c:ser>
          <c:idx val="0"/>
          <c:order val="0"/>
          <c:tx>
            <c:strRef>
              <c:f>'Presupuesto del proyecto - Desg'!$C$2</c:f>
              <c:strCache>
                <c:ptCount val="1"/>
                <c:pt idx="0">
                  <c:v>Real</c:v>
                </c:pt>
              </c:strCache>
            </c:strRef>
          </c:tx>
          <c:spPr>
            <a:solidFill>
              <a:schemeClr val="accent4">
                <a:hueOff val="-440977"/>
                <a:lumOff val="-1552"/>
              </a:schemeClr>
            </a:solidFill>
            <a:ln w="12700" cap="flat">
              <a:noFill/>
              <a:miter lim="400000"/>
            </a:ln>
            <a:effectLst/>
          </c:spPr>
          <c:explosion val="0"/>
          <c:dPt>
            <c:idx val="0"/>
            <c:explosion val="0"/>
            <c:spPr>
              <a:solidFill>
                <a:schemeClr val="accent4">
                  <a:hueOff val="-440977"/>
                  <a:lumOff val="-1552"/>
                </a:schemeClr>
              </a:solidFill>
              <a:ln w="12700" cap="flat">
                <a:noFill/>
                <a:miter lim="400000"/>
              </a:ln>
              <a:effectLst/>
            </c:spPr>
          </c:dPt>
          <c:dPt>
            <c:idx val="1"/>
            <c:explosion val="0"/>
            <c:spPr>
              <a:solidFill>
                <a:schemeClr val="accent3">
                  <a:hueOff val="428052"/>
                  <a:satOff val="9636"/>
                  <a:lumOff val="-11748"/>
                </a:schemeClr>
              </a:solidFill>
              <a:ln w="12700" cap="flat">
                <a:noFill/>
                <a:miter lim="400000"/>
              </a:ln>
              <a:effectLst/>
            </c:spPr>
          </c:dPt>
          <c:dPt>
            <c:idx val="2"/>
            <c:explosion val="0"/>
            <c:spPr>
              <a:solidFill>
                <a:srgbClr val="1A9BA1"/>
              </a:solidFill>
              <a:ln w="12700" cap="flat">
                <a:noFill/>
                <a:miter lim="400000"/>
              </a:ln>
              <a:effectLst/>
            </c:spPr>
          </c:dPt>
          <c:dPt>
            <c:idx val="3"/>
            <c:explosion val="0"/>
            <c:spPr>
              <a:solidFill>
                <a:srgbClr val="007BA6"/>
              </a:solidFill>
              <a:ln w="12700" cap="flat">
                <a:noFill/>
                <a:miter lim="400000"/>
              </a:ln>
              <a:effectLst/>
            </c:spPr>
          </c:dPt>
          <c:dPt>
            <c:idx val="4"/>
            <c:explosion val="0"/>
            <c:spPr>
              <a:solidFill>
                <a:srgbClr val="6D6D6D"/>
              </a:solidFill>
              <a:ln w="12700" cap="flat">
                <a:noFill/>
                <a:miter lim="400000"/>
              </a:ln>
              <a:effectLst/>
            </c:spPr>
          </c:dPt>
          <c:dLbls>
            <c:dLbl>
              <c:idx val="0"/>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dLbl>
            <c:dLbl>
              <c:idx val="1"/>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dLbl>
            <c:dLbl>
              <c:idx val="2"/>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dLbl>
            <c:dLbl>
              <c:idx val="3"/>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dLbl>
            <c:dLbl>
              <c:idx val="4"/>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dLbl>
            <c:numFmt formatCode="0%" sourceLinked="0"/>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ctr"/>
            <c:showLegendKey val="0"/>
            <c:showVal val="0"/>
            <c:showCatName val="0"/>
            <c:showSerName val="0"/>
            <c:showPercent val="1"/>
            <c:showBubbleSize val="0"/>
            <c:showLeaderLines val="0"/>
          </c:dLbls>
          <c:cat>
            <c:strRef>
              <c:f>'Presupuesto del proyecto - Desg'!$A$3:$A$7</c:f>
              <c:strCache>
                <c:ptCount val="5"/>
                <c:pt idx="0">
                  <c:v>Compra neta</c:v>
                </c:pt>
                <c:pt idx="1">
                  <c:v>Comisiones</c:v>
                </c:pt>
                <c:pt idx="2">
                  <c:v>Fiscal </c:v>
                </c:pt>
                <c:pt idx="3">
                  <c:v>Financiero</c:v>
                </c:pt>
                <c:pt idx="4">
                  <c:v>Reforma</c:v>
                </c:pt>
              </c:strCache>
            </c:strRef>
          </c:cat>
          <c:val>
            <c:numRef>
              <c:f>'Presupuesto del proyecto - Desg'!$C$3:$C$7</c:f>
              <c:numCache>
                <c:ptCount val="5"/>
                <c:pt idx="0">
                  <c:v>120000.000000</c:v>
                </c:pt>
                <c:pt idx="1">
                  <c:v>6700.000000</c:v>
                </c:pt>
                <c:pt idx="2">
                  <c:v>15525.000000</c:v>
                </c:pt>
                <c:pt idx="3">
                  <c:v>4537.500000</c:v>
                </c:pt>
                <c:pt idx="4">
                  <c:v>28761.000000</c:v>
                </c:pt>
              </c:numCache>
            </c:numRef>
          </c:val>
        </c:ser>
        <c:firstSliceAng val="0"/>
      </c:pieChart>
      <c:spPr>
        <a:noFill/>
        <a:ln w="12700" cap="flat">
          <a:noFill/>
          <a:miter lim="400000"/>
        </a:ln>
        <a:effectLst/>
      </c:spPr>
    </c:plotArea>
    <c:legend>
      <c:legendPos val="b"/>
      <c:layout>
        <c:manualLayout>
          <c:xMode val="edge"/>
          <c:yMode val="edge"/>
          <c:x val="0"/>
          <c:y val="0.858468"/>
          <c:w val="1"/>
          <c:h val="0.141532"/>
        </c:manualLayout>
      </c:layout>
      <c:overlay val="1"/>
      <c:spPr>
        <a:noFill/>
        <a:ln w="12700" cap="flat">
          <a:noFill/>
          <a:miter lim="400000"/>
        </a:ln>
        <a:effectLst/>
      </c:spPr>
      <c:txPr>
        <a:bodyPr rot="0"/>
        <a:lstStyle/>
        <a:p>
          <a:pPr>
            <a:defRPr b="0" i="0" strike="noStrike" sz="1000" u="none">
              <a:solidFill>
                <a:srgbClr val="000000"/>
              </a:solidFill>
              <a:latin typeface="Avenir Next"/>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a:defRPr b="0" i="0" strike="noStrike" sz="1200" u="none">
                <a:solidFill>
                  <a:srgbClr val="494342"/>
                </a:solidFill>
                <a:latin typeface="Avenir Next Medium"/>
              </a:defRPr>
            </a:pPr>
            <a:r>
              <a:rPr b="0" i="0" strike="noStrike" sz="1200" u="none">
                <a:solidFill>
                  <a:srgbClr val="494342"/>
                </a:solidFill>
                <a:latin typeface="Avenir Next Medium"/>
              </a:rPr>
              <a:t>Resumen</a:t>
            </a:r>
          </a:p>
        </c:rich>
      </c:tx>
      <c:layout>
        <c:manualLayout>
          <c:xMode val="edge"/>
          <c:yMode val="edge"/>
          <c:x val="0.406928"/>
          <c:y val="0"/>
          <c:w val="0.186144"/>
          <c:h val="0.137432"/>
        </c:manualLayout>
      </c:layout>
      <c:overlay val="1"/>
      <c:spPr>
        <a:noFill/>
        <a:effectLst/>
      </c:spPr>
    </c:title>
    <c:autoTitleDeleted val="1"/>
    <c:plotArea>
      <c:layout>
        <c:manualLayout>
          <c:layoutTarget val="inner"/>
          <c:xMode val="edge"/>
          <c:yMode val="edge"/>
          <c:x val="0.21398"/>
          <c:y val="0.137432"/>
          <c:w val="0.78102"/>
          <c:h val="0.560133"/>
        </c:manualLayout>
      </c:layout>
      <c:barChart>
        <c:barDir val="col"/>
        <c:grouping val="clustered"/>
        <c:varyColors val="0"/>
        <c:ser>
          <c:idx val="0"/>
          <c:order val="0"/>
          <c:tx>
            <c:strRef>
              <c:f>'Presupuesto del proyecto - Desg'!$B$2</c:f>
              <c:strCache>
                <c:ptCount val="1"/>
                <c:pt idx="0">
                  <c:v>Presupuesto</c:v>
                </c:pt>
              </c:strCache>
            </c:strRef>
          </c:tx>
          <c:spPr>
            <a:solidFill>
              <a:schemeClr val="accent1">
                <a:hueOff val="30838"/>
                <a:satOff val="27873"/>
                <a:lumOff val="-31898"/>
              </a:schemeClr>
            </a:solidFill>
            <a:ln w="12700" cap="flat">
              <a:noFill/>
              <a:miter lim="400000"/>
            </a:ln>
            <a:effectLst/>
          </c:spPr>
          <c:invertIfNegative val="0"/>
          <c:dLbls>
            <c:numFmt formatCode="[$$-409]#,##0" sourceLinked="1"/>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inEnd"/>
            <c:showLegendKey val="0"/>
            <c:showVal val="0"/>
            <c:showCatName val="0"/>
            <c:showSerName val="0"/>
            <c:showPercent val="0"/>
            <c:showBubbleSize val="0"/>
            <c:showLeaderLines val="0"/>
          </c:dLbls>
          <c:cat>
            <c:strLit>
              <c:ptCount val="1"/>
              <c:pt idx="0">
                <c:v/>
              </c:pt>
            </c:strLit>
          </c:cat>
          <c:val>
            <c:numRef>
              <c:f>'Presupuesto del proyecto - Desg'!$B$8</c:f>
              <c:numCache>
                <c:ptCount val="1"/>
                <c:pt idx="0">
                  <c:v>190523.690500</c:v>
                </c:pt>
              </c:numCache>
            </c:numRef>
          </c:val>
        </c:ser>
        <c:ser>
          <c:idx val="1"/>
          <c:order val="1"/>
          <c:tx>
            <c:strRef>
              <c:f>'Presupuesto del proyecto - Desg'!$C$2</c:f>
              <c:strCache>
                <c:ptCount val="1"/>
                <c:pt idx="0">
                  <c:v>Real</c:v>
                </c:pt>
              </c:strCache>
            </c:strRef>
          </c:tx>
          <c:spPr>
            <a:solidFill>
              <a:srgbClr val="9A958E"/>
            </a:solidFill>
            <a:ln w="12700" cap="flat">
              <a:noFill/>
              <a:miter lim="400000"/>
            </a:ln>
            <a:effectLst/>
          </c:spPr>
          <c:invertIfNegative val="0"/>
          <c:dLbls>
            <c:numFmt formatCode="[$$-409]#,##0" sourceLinked="1"/>
            <c:txPr>
              <a:bodyPr/>
              <a:lstStyle/>
              <a:p>
                <a:pPr>
                  <a:defRPr b="0" i="0" strike="noStrike" sz="1200" u="none">
                    <a:solidFill>
                      <a:srgbClr val="FFFFFF"/>
                    </a:solidFill>
                    <a:effectLst>
                      <a:outerShdw sx="100000" sy="100000" kx="0" ky="0" algn="tl" rotWithShape="1" blurRad="0" dist="29743" dir="2700000">
                        <a:srgbClr val="000000">
                          <a:alpha val="33333"/>
                        </a:srgbClr>
                      </a:outerShdw>
                    </a:effectLst>
                    <a:latin typeface="Avenir Next Demi Bold"/>
                  </a:defRPr>
                </a:pPr>
              </a:p>
            </c:txPr>
            <c:dLblPos val="inEnd"/>
            <c:showLegendKey val="0"/>
            <c:showVal val="0"/>
            <c:showCatName val="0"/>
            <c:showSerName val="0"/>
            <c:showPercent val="0"/>
            <c:showBubbleSize val="0"/>
            <c:showLeaderLines val="0"/>
          </c:dLbls>
          <c:cat>
            <c:strLit>
              <c:ptCount val="1"/>
              <c:pt idx="0">
                <c:v/>
              </c:pt>
            </c:strLit>
          </c:cat>
          <c:val>
            <c:numRef>
              <c:f>'Presupuesto del proyecto - Desg'!$C$8</c:f>
              <c:numCache>
                <c:ptCount val="1"/>
                <c:pt idx="0">
                  <c:v>175523.500000</c:v>
                </c:pt>
              </c:numCache>
            </c:numRef>
          </c:val>
        </c:ser>
        <c:gapWidth val="100"/>
        <c:overlap val="-10"/>
        <c:axId val="2094734552"/>
        <c:axId val="2094734553"/>
      </c:barChart>
      <c:catAx>
        <c:axId val="2094734552"/>
        <c:scaling>
          <c:orientation val="minMax"/>
        </c:scaling>
        <c:delete val="0"/>
        <c:axPos val="b"/>
        <c:numFmt formatCode="General" sourceLinked="1"/>
        <c:majorTickMark val="none"/>
        <c:minorTickMark val="none"/>
        <c:tickLblPos val="low"/>
        <c:spPr>
          <a:ln w="6350" cap="flat">
            <a:solidFill>
              <a:srgbClr val="AAAAAA"/>
            </a:solidFill>
            <a:prstDash val="solid"/>
            <a:miter lim="400000"/>
          </a:ln>
        </c:spPr>
        <c:txPr>
          <a:bodyPr rot="0"/>
          <a:lstStyle/>
          <a:p>
            <a:pPr>
              <a:defRPr b="0" i="0" strike="noStrike" sz="1000" u="none">
                <a:solidFill>
                  <a:srgbClr val="494342"/>
                </a:solidFill>
                <a:latin typeface="Avenir Next"/>
              </a:defRPr>
            </a:pPr>
          </a:p>
        </c:txPr>
        <c:crossAx val="2094734553"/>
        <c:crosses val="autoZero"/>
        <c:auto val="1"/>
        <c:lblAlgn val="ctr"/>
        <c:noMultiLvlLbl val="1"/>
      </c:catAx>
      <c:valAx>
        <c:axId val="2094734553"/>
        <c:scaling>
          <c:orientation val="minMax"/>
          <c:min val="0"/>
        </c:scaling>
        <c:delete val="0"/>
        <c:axPos val="l"/>
        <c:majorGridlines>
          <c:spPr>
            <a:ln w="6350" cap="flat">
              <a:solidFill>
                <a:srgbClr val="AAAAAA"/>
              </a:solidFill>
              <a:custDash>
                <a:ds d="200000" sp="200000"/>
              </a:custDash>
              <a:miter lim="400000"/>
            </a:ln>
          </c:spPr>
        </c:majorGridlines>
        <c:numFmt formatCode="[$$-409]#,##0" sourceLinked="1"/>
        <c:majorTickMark val="none"/>
        <c:minorTickMark val="none"/>
        <c:tickLblPos val="nextTo"/>
        <c:spPr>
          <a:ln w="6350" cap="flat">
            <a:noFill/>
            <a:prstDash val="solid"/>
            <a:miter lim="400000"/>
          </a:ln>
        </c:spPr>
        <c:txPr>
          <a:bodyPr rot="0"/>
          <a:lstStyle/>
          <a:p>
            <a:pPr>
              <a:defRPr b="0" i="0" strike="noStrike" sz="1000" u="none">
                <a:solidFill>
                  <a:srgbClr val="494342"/>
                </a:solidFill>
                <a:latin typeface="Avenir Next"/>
              </a:defRPr>
            </a:pPr>
          </a:p>
        </c:txPr>
        <c:crossAx val="2094734552"/>
        <c:crosses val="autoZero"/>
        <c:crossBetween val="between"/>
        <c:majorUnit val="50000"/>
        <c:minorUnit val="25000"/>
      </c:valAx>
      <c:spPr>
        <a:noFill/>
        <a:ln w="12700" cap="flat">
          <a:noFill/>
          <a:miter lim="400000"/>
        </a:ln>
        <a:effectLst/>
      </c:spPr>
    </c:plotArea>
    <c:legend>
      <c:legendPos val="b"/>
      <c:layout>
        <c:manualLayout>
          <c:xMode val="edge"/>
          <c:yMode val="edge"/>
          <c:x val="0.246883"/>
          <c:y val="0.85923"/>
          <c:w val="0.369247"/>
          <c:h val="0.14077"/>
        </c:manualLayout>
      </c:layout>
      <c:overlay val="1"/>
      <c:spPr>
        <a:noFill/>
        <a:ln w="12700" cap="flat">
          <a:noFill/>
          <a:miter lim="400000"/>
        </a:ln>
        <a:effectLst/>
      </c:spPr>
      <c:txPr>
        <a:bodyPr rot="0"/>
        <a:lstStyle/>
        <a:p>
          <a:pPr>
            <a:defRPr b="0" i="0" strike="noStrike" sz="1000" u="none">
              <a:solidFill>
                <a:srgbClr val="000000"/>
              </a:solidFill>
              <a:latin typeface="Avenir Next"/>
            </a:defRPr>
          </a:pPr>
        </a:p>
      </c:txPr>
    </c:legend>
    <c:plotVisOnly val="1"/>
    <c:dispBlanksAs val="gap"/>
  </c:chart>
  <c:spPr>
    <a:noFill/>
    <a:ln>
      <a:noFill/>
    </a:ln>
    <a:effectLst/>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chart" Target="../charts/chart1.xml"/><Relationship Id="rId5" Type="http://schemas.openxmlformats.org/officeDocument/2006/relationships/chart" Target="../charts/chart2.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2</xdr:row>
      <xdr:rowOff>115823</xdr:rowOff>
    </xdr:from>
    <xdr:to>
      <xdr:col>9</xdr:col>
      <xdr:colOff>266700</xdr:colOff>
      <xdr:row>2</xdr:row>
      <xdr:rowOff>115850</xdr:rowOff>
    </xdr:to>
    <xdr:sp>
      <xdr:nvSpPr>
        <xdr:cNvPr id="2" name="Shape 2"/>
        <xdr:cNvSpPr/>
      </xdr:nvSpPr>
      <xdr:spPr>
        <a:xfrm>
          <a:off x="0" y="446023"/>
          <a:ext cx="7124701" cy="28"/>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6</xdr:col>
      <xdr:colOff>228599</xdr:colOff>
      <xdr:row>3</xdr:row>
      <xdr:rowOff>101600</xdr:rowOff>
    </xdr:from>
    <xdr:to>
      <xdr:col>9</xdr:col>
      <xdr:colOff>266699</xdr:colOff>
      <xdr:row>11</xdr:row>
      <xdr:rowOff>101600</xdr:rowOff>
    </xdr:to>
    <xdr:pic>
      <xdr:nvPicPr>
        <xdr:cNvPr id="3" name="thumbs-10.jpg"/>
        <xdr:cNvPicPr>
          <a:picLocks noChangeAspect="1"/>
        </xdr:cNvPicPr>
      </xdr:nvPicPr>
      <xdr:blipFill>
        <a:blip r:embed="rId1">
          <a:extLst/>
        </a:blip>
        <a:srcRect l="523" t="0" r="523" b="0"/>
        <a:stretch>
          <a:fillRect/>
        </a:stretch>
      </xdr:blipFill>
      <xdr:spPr>
        <a:xfrm>
          <a:off x="4800599" y="596900"/>
          <a:ext cx="2324101" cy="1320800"/>
        </a:xfrm>
        <a:prstGeom prst="rect">
          <a:avLst/>
        </a:prstGeom>
        <a:ln w="6350" cap="flat">
          <a:solidFill>
            <a:srgbClr val="000000"/>
          </a:solidFill>
          <a:prstDash val="solid"/>
          <a:miter lim="400000"/>
        </a:ln>
        <a:effectLst/>
      </xdr:spPr>
    </xdr:pic>
    <xdr:clientData/>
  </xdr:twoCellAnchor>
  <xdr:twoCellAnchor>
    <xdr:from>
      <xdr:col>3</xdr:col>
      <xdr:colOff>101600</xdr:colOff>
      <xdr:row>3</xdr:row>
      <xdr:rowOff>101600</xdr:rowOff>
    </xdr:from>
    <xdr:to>
      <xdr:col>6</xdr:col>
      <xdr:colOff>152400</xdr:colOff>
      <xdr:row>11</xdr:row>
      <xdr:rowOff>101600</xdr:rowOff>
    </xdr:to>
    <xdr:pic>
      <xdr:nvPicPr>
        <xdr:cNvPr id="4" name="thumbs-7.jpg"/>
        <xdr:cNvPicPr>
          <a:picLocks noChangeAspect="1"/>
        </xdr:cNvPicPr>
      </xdr:nvPicPr>
      <xdr:blipFill>
        <a:blip r:embed="rId2">
          <a:extLst/>
        </a:blip>
        <a:srcRect l="0" t="7819" r="0" b="7819"/>
        <a:stretch>
          <a:fillRect/>
        </a:stretch>
      </xdr:blipFill>
      <xdr:spPr>
        <a:xfrm>
          <a:off x="2387600" y="596900"/>
          <a:ext cx="2336800" cy="1320800"/>
        </a:xfrm>
        <a:prstGeom prst="rect">
          <a:avLst/>
        </a:prstGeom>
        <a:ln w="6350" cap="flat">
          <a:solidFill>
            <a:srgbClr val="000000"/>
          </a:solidFill>
          <a:prstDash val="solid"/>
          <a:miter lim="400000"/>
        </a:ln>
        <a:effectLst/>
      </xdr:spPr>
    </xdr:pic>
    <xdr:clientData/>
  </xdr:twoCellAnchor>
  <xdr:twoCellAnchor>
    <xdr:from>
      <xdr:col>0</xdr:col>
      <xdr:colOff>0</xdr:colOff>
      <xdr:row>3</xdr:row>
      <xdr:rowOff>101600</xdr:rowOff>
    </xdr:from>
    <xdr:to>
      <xdr:col>3</xdr:col>
      <xdr:colOff>38100</xdr:colOff>
      <xdr:row>11</xdr:row>
      <xdr:rowOff>101600</xdr:rowOff>
    </xdr:to>
    <xdr:pic>
      <xdr:nvPicPr>
        <xdr:cNvPr id="5" name="thumbs-3.jpg"/>
        <xdr:cNvPicPr>
          <a:picLocks noChangeAspect="1"/>
        </xdr:cNvPicPr>
      </xdr:nvPicPr>
      <xdr:blipFill>
        <a:blip r:embed="rId3">
          <a:extLst/>
        </a:blip>
        <a:srcRect l="0" t="7626" r="0" b="7626"/>
        <a:stretch>
          <a:fillRect/>
        </a:stretch>
      </xdr:blipFill>
      <xdr:spPr>
        <a:xfrm>
          <a:off x="0" y="596900"/>
          <a:ext cx="2324100" cy="1320800"/>
        </a:xfrm>
        <a:prstGeom prst="rect">
          <a:avLst/>
        </a:prstGeom>
        <a:ln w="6350" cap="flat">
          <a:solidFill>
            <a:srgbClr val="000000"/>
          </a:solidFill>
          <a:prstDash val="solid"/>
          <a:miter lim="400000"/>
        </a:ln>
        <a:effectLst/>
      </xdr:spPr>
    </xdr:pic>
    <xdr:clientData/>
  </xdr:twoCellAnchor>
  <xdr:twoCellAnchor>
    <xdr:from>
      <xdr:col>5</xdr:col>
      <xdr:colOff>101600</xdr:colOff>
      <xdr:row>27</xdr:row>
      <xdr:rowOff>95250</xdr:rowOff>
    </xdr:from>
    <xdr:to>
      <xdr:col>9</xdr:col>
      <xdr:colOff>177800</xdr:colOff>
      <xdr:row>44</xdr:row>
      <xdr:rowOff>44450</xdr:rowOff>
    </xdr:to>
    <xdr:graphicFrame>
      <xdr:nvGraphicFramePr>
        <xdr:cNvPr id="6" name="Chart 6"/>
        <xdr:cNvGraphicFramePr/>
      </xdr:nvGraphicFramePr>
      <xdr:xfrm>
        <a:off x="3911600" y="4552950"/>
        <a:ext cx="3124200" cy="2755900"/>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0</xdr:col>
      <xdr:colOff>0</xdr:colOff>
      <xdr:row>27</xdr:row>
      <xdr:rowOff>78867</xdr:rowOff>
    </xdr:from>
    <xdr:to>
      <xdr:col>4</xdr:col>
      <xdr:colOff>425830</xdr:colOff>
      <xdr:row>44</xdr:row>
      <xdr:rowOff>44450</xdr:rowOff>
    </xdr:to>
    <xdr:graphicFrame>
      <xdr:nvGraphicFramePr>
        <xdr:cNvPr id="7" name="Chart 7"/>
        <xdr:cNvGraphicFramePr/>
      </xdr:nvGraphicFramePr>
      <xdr:xfrm>
        <a:off x="-95631" y="4536567"/>
        <a:ext cx="3473831" cy="2772284"/>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292100</xdr:colOff>
      <xdr:row>2</xdr:row>
      <xdr:rowOff>151765</xdr:rowOff>
    </xdr:to>
    <xdr:sp>
      <xdr:nvSpPr>
        <xdr:cNvPr id="8" name="Shape 8"/>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viabilidad: maestro racional </a:t>
          </a:r>
        </a:p>
      </xdr:txBody>
    </xdr:sp>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2</xdr:row>
      <xdr:rowOff>90368</xdr:rowOff>
    </xdr:from>
    <xdr:to>
      <xdr:col>9</xdr:col>
      <xdr:colOff>203200</xdr:colOff>
      <xdr:row>2</xdr:row>
      <xdr:rowOff>90423</xdr:rowOff>
    </xdr:to>
    <xdr:sp>
      <xdr:nvSpPr>
        <xdr:cNvPr id="10" name="Shape 10"/>
        <xdr:cNvSpPr/>
      </xdr:nvSpPr>
      <xdr:spPr>
        <a:xfrm flipV="1">
          <a:off x="0" y="420568"/>
          <a:ext cx="7061201" cy="56"/>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0</xdr:col>
      <xdr:colOff>0</xdr:colOff>
      <xdr:row>0</xdr:row>
      <xdr:rowOff>0</xdr:rowOff>
    </xdr:from>
    <xdr:to>
      <xdr:col>9</xdr:col>
      <xdr:colOff>292100</xdr:colOff>
      <xdr:row>2</xdr:row>
      <xdr:rowOff>151765</xdr:rowOff>
    </xdr:to>
    <xdr:sp>
      <xdr:nvSpPr>
        <xdr:cNvPr id="11" name="Shape 11"/>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Reformas: compra de inmueble</a:t>
          </a:r>
        </a:p>
      </xdr:txBody>
    </xdr:sp>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2</xdr:row>
      <xdr:rowOff>90368</xdr:rowOff>
    </xdr:from>
    <xdr:to>
      <xdr:col>9</xdr:col>
      <xdr:colOff>203200</xdr:colOff>
      <xdr:row>2</xdr:row>
      <xdr:rowOff>90423</xdr:rowOff>
    </xdr:to>
    <xdr:sp>
      <xdr:nvSpPr>
        <xdr:cNvPr id="13" name="Shape 13"/>
        <xdr:cNvSpPr/>
      </xdr:nvSpPr>
      <xdr:spPr>
        <a:xfrm flipV="1">
          <a:off x="0" y="420568"/>
          <a:ext cx="7061201" cy="56"/>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0</xdr:col>
      <xdr:colOff>0</xdr:colOff>
      <xdr:row>0</xdr:row>
      <xdr:rowOff>0</xdr:rowOff>
    </xdr:from>
    <xdr:to>
      <xdr:col>9</xdr:col>
      <xdr:colOff>292100</xdr:colOff>
      <xdr:row>2</xdr:row>
      <xdr:rowOff>151765</xdr:rowOff>
    </xdr:to>
    <xdr:sp>
      <xdr:nvSpPr>
        <xdr:cNvPr id="14" name="Shape 14"/>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Reformas: RESUMEN PRESUPUESTO</a:t>
          </a:r>
        </a:p>
      </xdr:txBody>
    </xdr:sp>
    <xdr:clientData/>
  </xdr:twoCellAnchor>
</xdr:wsDr>
</file>

<file path=xl/drawings/drawing4.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2</xdr:row>
      <xdr:rowOff>90368</xdr:rowOff>
    </xdr:from>
    <xdr:to>
      <xdr:col>9</xdr:col>
      <xdr:colOff>203200</xdr:colOff>
      <xdr:row>2</xdr:row>
      <xdr:rowOff>90423</xdr:rowOff>
    </xdr:to>
    <xdr:sp>
      <xdr:nvSpPr>
        <xdr:cNvPr id="16" name="Shape 16"/>
        <xdr:cNvSpPr/>
      </xdr:nvSpPr>
      <xdr:spPr>
        <a:xfrm flipV="1">
          <a:off x="0" y="420568"/>
          <a:ext cx="7061201" cy="56"/>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0</xdr:col>
      <xdr:colOff>0</xdr:colOff>
      <xdr:row>0</xdr:row>
      <xdr:rowOff>0</xdr:rowOff>
    </xdr:from>
    <xdr:to>
      <xdr:col>9</xdr:col>
      <xdr:colOff>292100</xdr:colOff>
      <xdr:row>2</xdr:row>
      <xdr:rowOff>151765</xdr:rowOff>
    </xdr:to>
    <xdr:sp>
      <xdr:nvSpPr>
        <xdr:cNvPr id="17" name="Shape 17"/>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Hoja de selección de productos</a:t>
          </a:r>
        </a:p>
      </xdr:txBody>
    </xdr:sp>
    <xdr:clientData/>
  </xdr:twoCellAnchor>
</xdr:wsDr>
</file>

<file path=xl/drawings/drawing5.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420568</xdr:rowOff>
    </xdr:from>
    <xdr:to>
      <xdr:col>3</xdr:col>
      <xdr:colOff>0</xdr:colOff>
      <xdr:row>0</xdr:row>
      <xdr:rowOff>420624</xdr:rowOff>
    </xdr:to>
    <xdr:sp>
      <xdr:nvSpPr>
        <xdr:cNvPr id="19" name="Shape 19"/>
        <xdr:cNvSpPr/>
      </xdr:nvSpPr>
      <xdr:spPr>
        <a:xfrm flipV="1">
          <a:off x="0" y="420568"/>
          <a:ext cx="7061201" cy="56"/>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0</xdr:col>
      <xdr:colOff>0</xdr:colOff>
      <xdr:row>0</xdr:row>
      <xdr:rowOff>0</xdr:rowOff>
    </xdr:from>
    <xdr:to>
      <xdr:col>3</xdr:col>
      <xdr:colOff>88900</xdr:colOff>
      <xdr:row>0</xdr:row>
      <xdr:rowOff>481965</xdr:rowOff>
    </xdr:to>
    <xdr:sp>
      <xdr:nvSpPr>
        <xdr:cNvPr id="20" name="Shape 20"/>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Lista de tareas</a:t>
          </a:r>
        </a:p>
      </xdr:txBody>
    </xdr:sp>
    <xdr:clientData/>
  </xdr:twoCellAnchor>
</xdr:wsDr>
</file>

<file path=xl/drawings/drawing6.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420568</xdr:rowOff>
    </xdr:from>
    <xdr:to>
      <xdr:col>4</xdr:col>
      <xdr:colOff>0</xdr:colOff>
      <xdr:row>0</xdr:row>
      <xdr:rowOff>420624</xdr:rowOff>
    </xdr:to>
    <xdr:sp>
      <xdr:nvSpPr>
        <xdr:cNvPr id="22" name="Shape 22"/>
        <xdr:cNvSpPr/>
      </xdr:nvSpPr>
      <xdr:spPr>
        <a:xfrm flipV="1">
          <a:off x="0" y="420568"/>
          <a:ext cx="7061201" cy="56"/>
        </a:xfrm>
        <a:prstGeom prst="line">
          <a:avLst/>
        </a:prstGeom>
        <a:noFill/>
        <a:ln w="12700" cap="flat">
          <a:solidFill>
            <a:srgbClr val="000000"/>
          </a:solidFill>
          <a:prstDash val="solid"/>
          <a:miter lim="400000"/>
        </a:ln>
        <a:effectLst/>
      </xdr:spPr>
      <xdr:txBody>
        <a:bodyPr/>
        <a:lstStyle/>
        <a:p>
          <a:pPr/>
        </a:p>
      </xdr:txBody>
    </xdr:sp>
    <xdr:clientData/>
  </xdr:twoCellAnchor>
  <xdr:twoCellAnchor>
    <xdr:from>
      <xdr:col>0</xdr:col>
      <xdr:colOff>0</xdr:colOff>
      <xdr:row>0</xdr:row>
      <xdr:rowOff>0</xdr:rowOff>
    </xdr:from>
    <xdr:to>
      <xdr:col>4</xdr:col>
      <xdr:colOff>88900</xdr:colOff>
      <xdr:row>0</xdr:row>
      <xdr:rowOff>481965</xdr:rowOff>
    </xdr:to>
    <xdr:sp>
      <xdr:nvSpPr>
        <xdr:cNvPr id="23" name="Shape 23"/>
        <xdr:cNvSpPr/>
      </xdr:nvSpPr>
      <xdr:spPr>
        <a:xfrm>
          <a:off x="-19050" y="-31433"/>
          <a:ext cx="7150100" cy="4819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rtl="0" latinLnBrk="0">
            <a:lnSpc>
              <a:spcPct val="100000"/>
            </a:lnSpc>
            <a:spcBef>
              <a:spcPts val="0"/>
            </a:spcBef>
            <a:spcAft>
              <a:spcPts val="0"/>
            </a:spcAft>
            <a:buClrTx/>
            <a:buSzTx/>
            <a:buFontTx/>
            <a:buNone/>
            <a:tabLst/>
            <a:def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defRPr>
          </a:pPr>
          <a:r>
            <a:rPr b="0" baseline="0" cap="all" i="0" spc="0" strike="noStrike" sz="2400" u="none">
              <a:ln>
                <a:noFill/>
              </a:ln>
              <a:solidFill>
                <a:schemeClr val="accent1">
                  <a:hueOff val="30838"/>
                  <a:satOff val="27873"/>
                  <a:lumOff val="-31898"/>
                </a:schemeClr>
              </a:solidFill>
              <a:uFillTx/>
              <a:latin typeface="+mn-lt"/>
              <a:ea typeface="+mn-ea"/>
              <a:cs typeface="+mn-cs"/>
              <a:sym typeface="Avenir Next Demi Bold"/>
            </a:rPr>
            <a:t>Lista de contactos</a:t>
          </a:r>
        </a:p>
      </xdr:txBody>
    </xdr:sp>
    <xdr:clientData/>
  </xdr:twoCellAnchor>
</xdr:wsDr>
</file>

<file path=xl/theme/theme1.xml><?xml version="1.0" encoding="utf-8"?>
<a:theme xmlns:a="http://schemas.openxmlformats.org/drawingml/2006/main" xmlns:r="http://schemas.openxmlformats.org/officeDocument/2006/relationships" name="08_Home_Improvement">
  <a:themeElements>
    <a:clrScheme name="08_Home_Improvemen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Home_Improvement">
      <a:majorFont>
        <a:latin typeface="Avenir Next Ultra Light"/>
        <a:ea typeface="Avenir Next Ultra Light"/>
        <a:cs typeface="Avenir Next Ultra Light"/>
      </a:majorFont>
      <a:minorFont>
        <a:latin typeface="Avenir Next Demi Bold"/>
        <a:ea typeface="Avenir Next Demi Bold"/>
        <a:cs typeface="Avenir Next Demi Bold"/>
      </a:minorFont>
    </a:fontScheme>
    <a:fmtScheme name="08_Home_Improvemen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12700" dir="5400000">
              <a:srgbClr val="000000">
                <a:alpha val="50000"/>
              </a:srgbClr>
            </a:outerShdw>
          </a:effectLst>
        </a:effectStyle>
        <a:effectStyle>
          <a:effectLst>
            <a:outerShdw sx="100000" sy="100000" kx="0" ky="0" algn="b" rotWithShape="0" blurRad="38100" dist="12700" dir="540000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5"/>
            <a:satOff val="3911"/>
            <a:lumOff val="-23973"/>
          </a:schemeClr>
        </a:solidFill>
        <a:ln w="12700" cap="flat">
          <a:noFill/>
          <a:miter lim="400000"/>
        </a:ln>
        <a:effectLst>
          <a:outerShdw sx="100000" sy="100000" kx="0" ky="0" algn="b" rotWithShape="0" blurRad="38100" dist="127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6">
              <a:hueOff val="409045"/>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0"/>
          </a:spcBef>
          <a:spcAft>
            <a:spcPts val="0"/>
          </a:spcAft>
          <a:buClrTx/>
          <a:buSzTx/>
          <a:buFontTx/>
          <a:buNone/>
          <a:tabLst/>
          <a:defRPr b="0" baseline="0" cap="none" i="0" spc="0" strike="noStrike" sz="1000" u="none" kumimoji="0" normalizeH="0">
            <a:ln>
              <a:noFill/>
            </a:ln>
            <a:solidFill>
              <a:srgbClr val="232323"/>
            </a:solidFill>
            <a:effectLst/>
            <a:uFillTx/>
            <a:latin typeface="Avenir Next"/>
            <a:ea typeface="Avenir Next"/>
            <a:cs typeface="Avenir Next"/>
            <a:sym typeface="Avenir Next"/>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Relationships xmlns="http://schemas.openxmlformats.org/package/2006/relationships"><Relationship Id="rId1" Type="http://schemas.openxmlformats.org/officeDocument/2006/relationships/hyperlink" Target="http://www.casareinoserviciosinmobiliarios.blogspot.com" TargetMode="External"/><Relationship Id="rId2" Type="http://schemas.openxmlformats.org/officeDocument/2006/relationships/drawing" Target="../drawings/drawing6.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17</v>
      </c>
      <c r="D11" t="s" s="5">
        <v>18</v>
      </c>
    </row>
    <row r="12">
      <c r="B12" s="4"/>
      <c r="C12" t="s" s="4">
        <v>25</v>
      </c>
      <c r="D12" t="s" s="5">
        <v>26</v>
      </c>
    </row>
    <row r="13">
      <c r="B13" s="4"/>
      <c r="C13" t="s" s="4">
        <v>27</v>
      </c>
      <c r="D13" t="s" s="5">
        <v>28</v>
      </c>
    </row>
    <row r="14">
      <c r="B14" t="s" s="3">
        <v>30</v>
      </c>
      <c r="C14" s="3"/>
      <c r="D14" s="3"/>
    </row>
    <row r="15">
      <c r="B15" s="4"/>
      <c r="C15" t="s" s="4">
        <v>31</v>
      </c>
      <c r="D15" t="s" s="5">
        <v>32</v>
      </c>
    </row>
    <row r="16">
      <c r="B16" s="4"/>
      <c r="C16" t="s" s="4">
        <v>12</v>
      </c>
      <c r="D16" t="s" s="5">
        <v>37</v>
      </c>
    </row>
    <row r="17">
      <c r="B17" s="4"/>
      <c r="C17" t="s" s="4">
        <v>42</v>
      </c>
      <c r="D17" t="s" s="5">
        <v>43</v>
      </c>
    </row>
    <row r="18">
      <c r="B18" s="4"/>
      <c r="C18" t="s" s="4">
        <v>47</v>
      </c>
      <c r="D18" t="s" s="5">
        <v>48</v>
      </c>
    </row>
    <row r="19">
      <c r="B19" s="4"/>
      <c r="C19" t="s" s="4">
        <v>16</v>
      </c>
      <c r="D19" t="s" s="5">
        <v>53</v>
      </c>
    </row>
    <row r="20">
      <c r="B20" s="4"/>
      <c r="C20" t="s" s="4">
        <v>27</v>
      </c>
      <c r="D20" t="s" s="5">
        <v>56</v>
      </c>
    </row>
    <row r="21">
      <c r="B21" t="s" s="3">
        <v>15</v>
      </c>
      <c r="C21" s="3"/>
      <c r="D21" s="3"/>
    </row>
    <row r="22">
      <c r="B22" s="4"/>
      <c r="C22" t="s" s="4">
        <v>57</v>
      </c>
      <c r="D22" t="s" s="5">
        <v>58</v>
      </c>
    </row>
    <row r="23">
      <c r="B23" s="4"/>
      <c r="C23" t="s" s="4">
        <v>67</v>
      </c>
      <c r="D23" t="s" s="5">
        <v>68</v>
      </c>
    </row>
    <row r="24">
      <c r="B24" s="4"/>
      <c r="C24" t="s" s="4">
        <v>81</v>
      </c>
      <c r="D24" t="s" s="5">
        <v>82</v>
      </c>
    </row>
    <row r="25">
      <c r="B25" s="4"/>
      <c r="C25" t="s" s="4">
        <v>87</v>
      </c>
      <c r="D25" t="s" s="5">
        <v>88</v>
      </c>
    </row>
    <row r="26">
      <c r="B26" s="4"/>
      <c r="C26" t="s" s="4">
        <v>95</v>
      </c>
      <c r="D26" t="s" s="5">
        <v>96</v>
      </c>
    </row>
    <row r="27">
      <c r="B27" s="4"/>
      <c r="C27" t="s" s="4">
        <v>100</v>
      </c>
      <c r="D27" t="s" s="5">
        <v>101</v>
      </c>
    </row>
    <row r="28">
      <c r="B28" s="4"/>
      <c r="C28" t="s" s="4">
        <v>105</v>
      </c>
      <c r="D28" t="s" s="5">
        <v>106</v>
      </c>
    </row>
    <row r="29">
      <c r="B29" s="4"/>
      <c r="C29" t="s" s="4">
        <v>16</v>
      </c>
      <c r="D29" t="s" s="5">
        <v>109</v>
      </c>
    </row>
    <row r="30">
      <c r="B30" s="4"/>
      <c r="C30" t="s" s="4">
        <v>27</v>
      </c>
      <c r="D30" t="s" s="5">
        <v>110</v>
      </c>
    </row>
    <row r="31">
      <c r="B31" t="s" s="3">
        <v>67</v>
      </c>
      <c r="C31" s="3"/>
      <c r="D31" s="3"/>
    </row>
    <row r="32">
      <c r="B32" s="4"/>
      <c r="C32" t="s" s="4">
        <v>111</v>
      </c>
      <c r="D32" t="s" s="5">
        <v>112</v>
      </c>
    </row>
    <row r="33">
      <c r="B33" s="4"/>
      <c r="C33" t="s" s="4">
        <v>115</v>
      </c>
      <c r="D33" t="s" s="5">
        <v>116</v>
      </c>
    </row>
    <row r="34">
      <c r="B34" s="4"/>
      <c r="C34" t="s" s="4">
        <v>27</v>
      </c>
      <c r="D34" t="s" s="5">
        <v>130</v>
      </c>
    </row>
    <row r="35">
      <c r="B35" t="s" s="3">
        <v>131</v>
      </c>
      <c r="C35" s="3"/>
      <c r="D35" s="3"/>
    </row>
    <row r="36">
      <c r="B36" s="4"/>
      <c r="C36" t="s" s="4">
        <v>131</v>
      </c>
      <c r="D36" t="s" s="5">
        <v>132</v>
      </c>
    </row>
    <row r="37">
      <c r="B37" t="s" s="3">
        <v>137</v>
      </c>
      <c r="C37" s="3"/>
      <c r="D37" s="3"/>
    </row>
    <row r="38">
      <c r="B38" s="4"/>
      <c r="C38" t="s" s="4">
        <v>138</v>
      </c>
      <c r="D38" t="s" s="5">
        <v>139</v>
      </c>
    </row>
  </sheetData>
  <mergeCells count="1">
    <mergeCell ref="B3:D3"/>
  </mergeCells>
  <hyperlinks>
    <hyperlink ref="D10" location="'Presupuesto del proyecto - Desg'!R2C1" tooltip="" display="Presupuesto del proyecto - Desg"/>
    <hyperlink ref="D11" location="'Presupuesto del proyecto - Vent'!R2C1" tooltip="" display="Presupuesto del proyecto - Vent"/>
    <hyperlink ref="D12" location="'Presupuesto del proyecto - COMP'!R2C1" tooltip="" display="Presupuesto del proyecto - COMP"/>
    <hyperlink ref="D13" location="'Presupuesto del proyecto - Dibu'!R1C1" tooltip="" display="Presupuesto del proyecto - Dibu"/>
    <hyperlink ref="D15" location="'Gasto de Compra - Compra inmueb'!R2C1" tooltip="" display="Gasto de Compra - Compra inmueb"/>
    <hyperlink ref="D16" location="'Gasto de Compra - Comisiones'!R2C1" tooltip="" display="Gasto de Compra - Comisiones"/>
    <hyperlink ref="D17" location="'Gasto de Compra - fiscal  - inm'!R2C1" tooltip="" display="Gasto de Compra - fiscal  - inm"/>
    <hyperlink ref="D18" location="'Gasto de Compra - FINANCIERO'!R2C1" tooltip="" display="Gasto de Compra - FINANCIERO"/>
    <hyperlink ref="D19" location="'Gasto de Compra - Total'!R2C1" tooltip="" display="Gasto de Compra - Total"/>
    <hyperlink ref="D20" location="'Gasto de Compra - Dibujos'!R1C1" tooltip="" display="Gasto de Compra - Dibujos"/>
    <hyperlink ref="D22" location="'Reforma - ALBAÑILERIA'!R2C1" tooltip="" display="Reforma - ALBAÑILERIA"/>
    <hyperlink ref="D23" location="'Reforma - Productos'!R2C1" tooltip="" display="Reforma - Productos"/>
    <hyperlink ref="D24" location="'Reforma - INSTALACIONES'!R2C1" tooltip="" display="Reforma - INSTALACIONES"/>
    <hyperlink ref="D25" location="'Reforma - CARPINTERIAS'!R2C1" tooltip="" display="Reforma - CARPINTERIAS"/>
    <hyperlink ref="D26" location="'Reforma - Mano de obra- ALBAÑIL'!R2C1" tooltip="" display="Reforma - Mano de obra- ALBAÑIL"/>
    <hyperlink ref="D27" location="'Reforma - MATERIALES DE CONSTRU'!R2C1" tooltip="" display="Reforma - MATERIALES DE CONSTRU"/>
    <hyperlink ref="D28" location="'Reforma - CARPINTERIAS exterior'!R2C1" tooltip="" display="Reforma - CARPINTERIAS exterior"/>
    <hyperlink ref="D29" location="'Reforma - Total'!R2C1" tooltip="" display="Reforma - Total"/>
    <hyperlink ref="D30" location="'Reforma - Dibujos'!R1C1" tooltip="" display="Reforma - Dibujos"/>
    <hyperlink ref="D32" location="'Productos - Totales'!R1C1" tooltip="" display="Productos - Totales"/>
    <hyperlink ref="D33" location="'Productos - Vitrocerámica'!R1C1" tooltip="" display="Productos - Vitrocerámica"/>
    <hyperlink ref="D34" location="'Productos - Dibujos'!R1C1" tooltip="" display="Productos - Dibujos"/>
    <hyperlink ref="D36" location="'Lista de tareas - Lista de tare'!R2C1" tooltip="" display="Lista de tareas - Lista de tare"/>
    <hyperlink ref="D38" location="'Lista de contactos - Datos de c'!R2C1" tooltip="" display="Lista de contactos - Datos de c"/>
  </hyperlinks>
</worksheet>
</file>

<file path=xl/worksheets/sheet10.xml><?xml version="1.0" encoding="utf-8"?>
<worksheet xmlns:r="http://schemas.openxmlformats.org/officeDocument/2006/relationships" xmlns="http://schemas.openxmlformats.org/spreadsheetml/2006/main">
  <sheetPr>
    <pageSetUpPr fitToPage="1"/>
  </sheetPr>
  <dimension ref="A2:C5"/>
  <sheetViews>
    <sheetView workbookViewId="0" showGridLines="0" defaultGridColor="1"/>
  </sheetViews>
  <sheetFormatPr defaultColWidth="21.916" defaultRowHeight="21.65" customHeight="1" outlineLevelRow="0" outlineLevelCol="0"/>
  <cols>
    <col min="1" max="1" width="21.9219" style="62" customWidth="1"/>
    <col min="2" max="2" width="15.4922" style="62" customWidth="1"/>
    <col min="3" max="3" width="55.2812" style="62" customWidth="1"/>
    <col min="4" max="256" width="21.9219" style="62" customWidth="1"/>
  </cols>
  <sheetData>
    <row r="1" ht="24" customHeight="1">
      <c r="A1" t="s" s="7">
        <v>16</v>
      </c>
      <c r="B1" s="7"/>
      <c r="C1" s="7"/>
    </row>
    <row r="2" ht="22.5" customHeight="1">
      <c r="A2" t="s" s="63">
        <v>54</v>
      </c>
      <c r="B2" s="64"/>
      <c r="C2" s="65">
        <f>'Gasto de Compra - Compra inmueb'!C6+'Gasto de Compra - Comisiones'!D5+'Gasto de Compra - fiscal  - inm'!D6+'Gasto de Compra - FINANCIERO'!D5</f>
        <v>161762.5</v>
      </c>
    </row>
    <row r="3" ht="22.5" customHeight="1">
      <c r="A3" t="s" s="66">
        <v>55</v>
      </c>
      <c r="B3" s="67">
        <v>0</v>
      </c>
      <c r="C3" s="68">
        <f>B3*C2</f>
        <v>0</v>
      </c>
    </row>
    <row r="4" ht="22.6" customHeight="1">
      <c r="A4" t="s" s="69">
        <v>16</v>
      </c>
      <c r="B4" s="70"/>
      <c r="C4" s="71">
        <f>SUM(C2:C3)</f>
        <v>161762.5</v>
      </c>
    </row>
    <row r="5" ht="22.1" customHeight="1">
      <c r="A5" s="72"/>
      <c r="B5" s="73"/>
      <c r="C5" s="74"/>
    </row>
  </sheetData>
  <mergeCells count="2">
    <mergeCell ref="A1:C1"/>
    <mergeCell ref="A2:B2"/>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1.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dimension ref="A2:D10"/>
  <sheetViews>
    <sheetView workbookViewId="0" showGridLines="0" defaultGridColor="1"/>
  </sheetViews>
  <sheetFormatPr defaultColWidth="37.5449" defaultRowHeight="21.65" customHeight="1" outlineLevelRow="0" outlineLevelCol="0"/>
  <cols>
    <col min="1" max="1" width="37.5547" style="75" customWidth="1"/>
    <col min="2" max="2" width="28.4766" style="75" customWidth="1"/>
    <col min="3" max="3" width="9.07812" style="75" customWidth="1"/>
    <col min="4" max="4" width="17.6172" style="75" customWidth="1"/>
    <col min="5" max="256" width="37.5547" style="75" customWidth="1"/>
  </cols>
  <sheetData>
    <row r="1" ht="24" customHeight="1">
      <c r="A1" t="s" s="7">
        <v>57</v>
      </c>
      <c r="B1" s="7"/>
      <c r="C1" s="7"/>
      <c r="D1" s="7"/>
    </row>
    <row r="2" ht="22.5" customHeight="1">
      <c r="A2" t="s" s="8">
        <v>7</v>
      </c>
      <c r="B2" t="s" s="34">
        <v>33</v>
      </c>
      <c r="C2" t="s" s="34">
        <v>59</v>
      </c>
      <c r="D2" t="s" s="34">
        <v>34</v>
      </c>
    </row>
    <row r="3" ht="22.5" customHeight="1">
      <c r="A3" t="s" s="76">
        <v>60</v>
      </c>
      <c r="B3" s="11">
        <v>850</v>
      </c>
      <c r="C3" s="12"/>
      <c r="D3" s="47">
        <f>B3</f>
        <v>850</v>
      </c>
    </row>
    <row r="4" ht="22" customHeight="1">
      <c r="A4" t="s" s="77">
        <v>61</v>
      </c>
      <c r="B4" s="16">
        <v>1110</v>
      </c>
      <c r="C4" s="17"/>
      <c r="D4" s="48">
        <f>B4</f>
        <v>1110</v>
      </c>
    </row>
    <row r="5" ht="22" customHeight="1">
      <c r="A5" t="s" s="15">
        <v>62</v>
      </c>
      <c r="B5" s="20">
        <v>24.27</v>
      </c>
      <c r="C5" s="78">
        <v>90</v>
      </c>
      <c r="D5" s="79">
        <f>B5*C5</f>
        <v>2184.3</v>
      </c>
    </row>
    <row r="6" ht="22" customHeight="1">
      <c r="A6" t="s" s="15">
        <v>63</v>
      </c>
      <c r="B6" s="16">
        <v>10.66</v>
      </c>
      <c r="C6" s="80">
        <v>100</v>
      </c>
      <c r="D6" s="48">
        <f>B6*C6</f>
        <v>1066</v>
      </c>
    </row>
    <row r="7" ht="22" customHeight="1">
      <c r="A7" t="s" s="15">
        <v>64</v>
      </c>
      <c r="B7" s="20">
        <v>69.09</v>
      </c>
      <c r="C7" s="78">
        <v>60</v>
      </c>
      <c r="D7" s="79">
        <f>B7*C7</f>
        <v>4145.400000000001</v>
      </c>
    </row>
    <row r="8" ht="22" customHeight="1">
      <c r="A8" t="s" s="15">
        <v>65</v>
      </c>
      <c r="B8" s="16">
        <v>34.74</v>
      </c>
      <c r="C8" s="80">
        <v>10</v>
      </c>
      <c r="D8" s="48">
        <f>B8*C8</f>
        <v>347.4</v>
      </c>
    </row>
    <row r="9" ht="22.5" customHeight="1">
      <c r="A9" t="s" s="24">
        <v>66</v>
      </c>
      <c r="B9" s="25">
        <v>45.51</v>
      </c>
      <c r="C9" s="81">
        <v>26</v>
      </c>
      <c r="D9" s="49">
        <f>B9*C9</f>
        <v>1183.26</v>
      </c>
    </row>
    <row r="10" ht="22.5" customHeight="1">
      <c r="A10" t="s" s="29">
        <v>34</v>
      </c>
      <c r="B10" s="50"/>
      <c r="C10" s="50"/>
      <c r="D10" s="30">
        <f>SUM(D3:D9)</f>
        <v>10886.36</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2:D15"/>
  <sheetViews>
    <sheetView workbookViewId="0" showGridLines="0" defaultGridColor="1"/>
  </sheetViews>
  <sheetFormatPr defaultColWidth="37.6272" defaultRowHeight="21.65" customHeight="1" outlineLevelRow="0" outlineLevelCol="0"/>
  <cols>
    <col min="1" max="1" width="19.8047" style="82" customWidth="1"/>
    <col min="2" max="2" width="10.4219" style="82" customWidth="1"/>
    <col min="3" max="3" width="4.49219" style="82" customWidth="1"/>
    <col min="4" max="4" width="14.0781" style="82" customWidth="1"/>
    <col min="5" max="256" width="37.625" style="82" customWidth="1"/>
  </cols>
  <sheetData>
    <row r="1" ht="24" customHeight="1">
      <c r="A1" t="s" s="7">
        <v>67</v>
      </c>
      <c r="B1" s="7"/>
      <c r="C1" s="7"/>
      <c r="D1" s="7"/>
    </row>
    <row r="2" ht="36.5" customHeight="1">
      <c r="A2" t="s" s="8">
        <v>7</v>
      </c>
      <c r="B2" t="s" s="34">
        <v>33</v>
      </c>
      <c r="C2" t="s" s="34">
        <v>59</v>
      </c>
      <c r="D2" t="s" s="34">
        <v>34</v>
      </c>
    </row>
    <row r="3" ht="22.5" customHeight="1">
      <c r="A3" t="s" s="10">
        <v>69</v>
      </c>
      <c r="B3" s="11">
        <v>165</v>
      </c>
      <c r="C3" s="83">
        <v>1</v>
      </c>
      <c r="D3" s="47">
        <f>B3*C3</f>
        <v>165</v>
      </c>
    </row>
    <row r="4" ht="22" customHeight="1">
      <c r="A4" t="s" s="15">
        <v>70</v>
      </c>
      <c r="B4" s="16">
        <v>95</v>
      </c>
      <c r="C4" s="80">
        <v>4</v>
      </c>
      <c r="D4" s="48">
        <f>B4*C4</f>
        <v>380</v>
      </c>
    </row>
    <row r="5" ht="22" customHeight="1">
      <c r="A5" t="s" s="15">
        <v>71</v>
      </c>
      <c r="B5" s="20">
        <v>129</v>
      </c>
      <c r="C5" s="78">
        <v>2</v>
      </c>
      <c r="D5" s="79">
        <f>B5*C5</f>
        <v>258</v>
      </c>
    </row>
    <row r="6" ht="22" customHeight="1">
      <c r="A6" t="s" s="15">
        <v>72</v>
      </c>
      <c r="B6" s="16">
        <v>150</v>
      </c>
      <c r="C6" s="80">
        <v>1</v>
      </c>
      <c r="D6" s="48">
        <f>B6*C6</f>
        <v>150</v>
      </c>
    </row>
    <row r="7" ht="22" customHeight="1">
      <c r="A7" t="s" s="15">
        <v>73</v>
      </c>
      <c r="B7" s="20">
        <v>279</v>
      </c>
      <c r="C7" s="78">
        <v>1</v>
      </c>
      <c r="D7" s="79">
        <f>B7*C7</f>
        <v>279</v>
      </c>
    </row>
    <row r="8" ht="22" customHeight="1">
      <c r="A8" t="s" s="15">
        <v>74</v>
      </c>
      <c r="B8" s="16">
        <v>150</v>
      </c>
      <c r="C8" s="80">
        <v>1</v>
      </c>
      <c r="D8" s="48">
        <f>B8*C8</f>
        <v>150</v>
      </c>
    </row>
    <row r="9" ht="22" customHeight="1">
      <c r="A9" t="s" s="15">
        <v>75</v>
      </c>
      <c r="B9" s="20">
        <v>175</v>
      </c>
      <c r="C9" s="78">
        <v>2</v>
      </c>
      <c r="D9" s="79">
        <f>B9*C9</f>
        <v>350</v>
      </c>
    </row>
    <row r="10" ht="22" customHeight="1">
      <c r="A10" t="s" s="15">
        <v>76</v>
      </c>
      <c r="B10" s="16">
        <v>175</v>
      </c>
      <c r="C10" s="80">
        <v>1</v>
      </c>
      <c r="D10" s="48">
        <f>B10*C10</f>
        <v>175</v>
      </c>
    </row>
    <row r="11" ht="22" customHeight="1">
      <c r="A11" t="s" s="15">
        <v>77</v>
      </c>
      <c r="B11" s="20">
        <v>250</v>
      </c>
      <c r="C11" s="78">
        <v>1</v>
      </c>
      <c r="D11" s="79">
        <f>B11*C11</f>
        <v>250</v>
      </c>
    </row>
    <row r="12" ht="22" customHeight="1">
      <c r="A12" t="s" s="15">
        <v>78</v>
      </c>
      <c r="B12" s="16">
        <v>189</v>
      </c>
      <c r="C12" s="80">
        <v>1</v>
      </c>
      <c r="D12" s="48">
        <f>B12*C12</f>
        <v>189</v>
      </c>
    </row>
    <row r="13" ht="22" customHeight="1">
      <c r="A13" t="s" s="15">
        <v>79</v>
      </c>
      <c r="B13" s="20">
        <v>270</v>
      </c>
      <c r="C13" s="78">
        <v>1</v>
      </c>
      <c r="D13" s="79">
        <f>B13*C13</f>
        <v>270</v>
      </c>
    </row>
    <row r="14" ht="22.5" customHeight="1">
      <c r="A14" t="s" s="24">
        <v>80</v>
      </c>
      <c r="B14" s="40">
        <v>609.4400000000001</v>
      </c>
      <c r="C14" s="84">
        <v>1</v>
      </c>
      <c r="D14" s="54">
        <f>B14*C14</f>
        <v>609.4400000000001</v>
      </c>
    </row>
    <row r="15" ht="22.5" customHeight="1">
      <c r="A15" t="s" s="29">
        <v>34</v>
      </c>
      <c r="B15" s="50"/>
      <c r="C15" s="55"/>
      <c r="D15" s="30">
        <f>SUM(D3:D14)</f>
        <v>3225.44</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2:C7"/>
  <sheetViews>
    <sheetView workbookViewId="0" showGridLines="0" defaultGridColor="1"/>
  </sheetViews>
  <sheetFormatPr defaultColWidth="37.5449" defaultRowHeight="21.65" customHeight="1" outlineLevelRow="0" outlineLevelCol="0"/>
  <cols>
    <col min="1" max="1" width="37.5547" style="85" customWidth="1"/>
    <col min="2" max="2" width="28.4766" style="85" customWidth="1"/>
    <col min="3" max="3" width="26.6719" style="85" customWidth="1"/>
    <col min="4" max="256" width="37.5547" style="85" customWidth="1"/>
  </cols>
  <sheetData>
    <row r="1" ht="24" customHeight="1">
      <c r="A1" t="s" s="7">
        <v>81</v>
      </c>
      <c r="B1" s="7"/>
      <c r="C1" s="7"/>
    </row>
    <row r="2" ht="22.5" customHeight="1">
      <c r="A2" t="s" s="8">
        <v>7</v>
      </c>
      <c r="B2" t="s" s="34">
        <v>33</v>
      </c>
      <c r="C2" t="s" s="34">
        <v>34</v>
      </c>
    </row>
    <row r="3" ht="22.5" customHeight="1">
      <c r="A3" t="s" s="10">
        <v>83</v>
      </c>
      <c r="B3" s="11">
        <v>1069.04</v>
      </c>
      <c r="C3" s="47">
        <f>B3</f>
        <v>1069.04</v>
      </c>
    </row>
    <row r="4" ht="22" customHeight="1">
      <c r="A4" t="s" s="15">
        <v>84</v>
      </c>
      <c r="B4" s="16">
        <v>2254.61</v>
      </c>
      <c r="C4" s="48">
        <f>B4</f>
        <v>2254.61</v>
      </c>
    </row>
    <row r="5" ht="22" customHeight="1">
      <c r="A5" t="s" s="15">
        <v>85</v>
      </c>
      <c r="B5" s="20">
        <v>199.59</v>
      </c>
      <c r="C5" s="79">
        <f>B5</f>
        <v>199.59</v>
      </c>
    </row>
    <row r="6" ht="22.5" customHeight="1">
      <c r="A6" t="s" s="24">
        <v>86</v>
      </c>
      <c r="B6" s="40">
        <v>753</v>
      </c>
      <c r="C6" s="54">
        <f>B6</f>
        <v>753</v>
      </c>
    </row>
    <row r="7" ht="22.5" customHeight="1">
      <c r="A7" t="s" s="29">
        <v>34</v>
      </c>
      <c r="B7" s="50"/>
      <c r="C7" s="30">
        <f>SUM(C3:C6)</f>
        <v>4276.24</v>
      </c>
    </row>
  </sheetData>
  <mergeCells count="1">
    <mergeCell ref="A1:C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2:D10"/>
  <sheetViews>
    <sheetView workbookViewId="0" showGridLines="0" defaultGridColor="1"/>
  </sheetViews>
  <sheetFormatPr defaultColWidth="37.5449" defaultRowHeight="21.65" customHeight="1" outlineLevelRow="0" outlineLevelCol="0"/>
  <cols>
    <col min="1" max="1" width="36.875" style="86" customWidth="1"/>
    <col min="2" max="2" width="24.0234" style="86" customWidth="1"/>
    <col min="3" max="3" width="13.5234" style="86" customWidth="1"/>
    <col min="4" max="4" width="17.6172" style="86" customWidth="1"/>
    <col min="5" max="256" width="37.5547" style="86" customWidth="1"/>
  </cols>
  <sheetData>
    <row r="1" ht="24" customHeight="1">
      <c r="A1" t="s" s="7">
        <v>87</v>
      </c>
      <c r="B1" s="7"/>
      <c r="C1" s="7"/>
      <c r="D1" s="7"/>
    </row>
    <row r="2" ht="22.5" customHeight="1">
      <c r="A2" t="s" s="8">
        <v>7</v>
      </c>
      <c r="B2" t="s" s="34">
        <v>33</v>
      </c>
      <c r="C2" t="s" s="34">
        <v>59</v>
      </c>
      <c r="D2" t="s" s="34">
        <v>34</v>
      </c>
    </row>
    <row r="3" ht="22.5" customHeight="1">
      <c r="A3" t="s" s="10">
        <v>89</v>
      </c>
      <c r="B3" s="11">
        <v>879.29</v>
      </c>
      <c r="C3" s="83">
        <v>1</v>
      </c>
      <c r="D3" s="47">
        <f>B3*C3</f>
        <v>879.29</v>
      </c>
    </row>
    <row r="4" ht="22" customHeight="1">
      <c r="A4" t="s" s="15">
        <v>90</v>
      </c>
      <c r="B4" s="16">
        <v>186.73</v>
      </c>
      <c r="C4" s="80">
        <v>4</v>
      </c>
      <c r="D4" s="48">
        <f>B4*C4</f>
        <v>746.92</v>
      </c>
    </row>
    <row r="5" ht="22" customHeight="1">
      <c r="A5" t="s" s="15">
        <v>91</v>
      </c>
      <c r="B5" s="20">
        <v>186.73</v>
      </c>
      <c r="C5" s="78">
        <v>2</v>
      </c>
      <c r="D5" s="79">
        <f>B5*C5</f>
        <v>373.46</v>
      </c>
    </row>
    <row r="6" ht="22" customHeight="1">
      <c r="A6" t="s" s="15">
        <v>92</v>
      </c>
      <c r="B6" s="16">
        <v>1329.96</v>
      </c>
      <c r="C6" s="80">
        <v>1</v>
      </c>
      <c r="D6" s="48">
        <f>B6*C6</f>
        <v>1329.96</v>
      </c>
    </row>
    <row r="7" ht="22" customHeight="1">
      <c r="A7" t="s" s="15">
        <v>93</v>
      </c>
      <c r="B7" s="20">
        <v>335.52</v>
      </c>
      <c r="C7" s="78">
        <v>8</v>
      </c>
      <c r="D7" s="79">
        <f>B7*C7</f>
        <v>2684.16</v>
      </c>
    </row>
    <row r="8" ht="22" customHeight="1">
      <c r="A8" t="s" s="15">
        <v>94</v>
      </c>
      <c r="B8" s="16">
        <f>1370.92</f>
        <v>1370.92</v>
      </c>
      <c r="C8" s="80">
        <v>1</v>
      </c>
      <c r="D8" s="48">
        <f>B8*C8</f>
        <v>1370.92</v>
      </c>
    </row>
    <row r="9" ht="22.5" customHeight="1">
      <c r="A9" s="87"/>
      <c r="B9" s="88"/>
      <c r="C9" s="89"/>
      <c r="D9" s="90"/>
    </row>
    <row r="10" ht="22.5" customHeight="1">
      <c r="A10" t="s" s="29">
        <v>34</v>
      </c>
      <c r="B10" s="50"/>
      <c r="C10" s="50"/>
      <c r="D10" s="30">
        <f>SUM(D3:D9)</f>
        <v>7384.71</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sheetViews>
  <sheetFormatPr defaultColWidth="37.6272" defaultRowHeight="21.65" customHeight="1" outlineLevelRow="0" outlineLevelCol="0"/>
  <cols>
    <col min="1" max="1" width="19.8047" style="91" customWidth="1"/>
    <col min="2" max="2" width="10.4219" style="91" customWidth="1"/>
    <col min="3" max="3" width="4.49219" style="91" customWidth="1"/>
    <col min="4" max="4" width="14.0781" style="91" customWidth="1"/>
    <col min="5" max="256" width="37.625" style="91" customWidth="1"/>
  </cols>
  <sheetData>
    <row r="1" ht="24" customHeight="1">
      <c r="A1" t="s" s="7">
        <v>95</v>
      </c>
      <c r="B1" s="7"/>
      <c r="C1" s="7"/>
      <c r="D1" s="7"/>
    </row>
    <row r="2" ht="36.5" customHeight="1">
      <c r="A2" t="s" s="8">
        <v>7</v>
      </c>
      <c r="B2" t="s" s="34">
        <v>97</v>
      </c>
      <c r="C2" t="s" s="34">
        <v>50</v>
      </c>
      <c r="D2" t="s" s="34">
        <v>34</v>
      </c>
    </row>
    <row r="3" ht="22.5" customHeight="1">
      <c r="A3" t="s" s="10">
        <v>98</v>
      </c>
      <c r="B3" s="11">
        <v>15</v>
      </c>
      <c r="C3" s="83">
        <v>50</v>
      </c>
      <c r="D3" s="47">
        <f>B3*C3</f>
        <v>750</v>
      </c>
    </row>
    <row r="4" ht="22.5" customHeight="1">
      <c r="A4" t="s" s="24">
        <v>99</v>
      </c>
      <c r="B4" s="40">
        <v>30</v>
      </c>
      <c r="C4" s="84">
        <v>30</v>
      </c>
      <c r="D4" s="54">
        <f>B4*C4</f>
        <v>900</v>
      </c>
    </row>
    <row r="5" ht="22.5" customHeight="1">
      <c r="A5" t="s" s="29">
        <v>34</v>
      </c>
      <c r="B5" s="50"/>
      <c r="C5" s="55"/>
      <c r="D5" s="30">
        <f>SUM(D3:D4)</f>
        <v>1650</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7.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sheetViews>
  <sheetFormatPr defaultColWidth="37.6272" defaultRowHeight="21.65" customHeight="1" outlineLevelRow="0" outlineLevelCol="0"/>
  <cols>
    <col min="1" max="1" width="20.5078" style="92" customWidth="1"/>
    <col min="2" max="2" width="10.8047" style="92" customWidth="1"/>
    <col min="3" max="3" width="4.64844" style="92" customWidth="1"/>
    <col min="4" max="4" width="14.5703" style="92" customWidth="1"/>
    <col min="5" max="256" width="37.625" style="92" customWidth="1"/>
  </cols>
  <sheetData>
    <row r="1" ht="24" customHeight="1">
      <c r="A1" t="s" s="7">
        <v>100</v>
      </c>
      <c r="B1" s="7"/>
      <c r="C1" s="7"/>
      <c r="D1" s="7"/>
    </row>
    <row r="2" ht="22.5" customHeight="1">
      <c r="A2" t="s" s="8">
        <v>7</v>
      </c>
      <c r="B2" t="s" s="34">
        <v>38</v>
      </c>
      <c r="C2" t="s" s="34">
        <v>102</v>
      </c>
      <c r="D2" t="s" s="34">
        <v>34</v>
      </c>
    </row>
    <row r="3" ht="22.5" customHeight="1">
      <c r="A3" t="s" s="10">
        <v>103</v>
      </c>
      <c r="B3" s="11">
        <v>16</v>
      </c>
      <c r="C3" s="83">
        <v>22</v>
      </c>
      <c r="D3" s="47">
        <f>B3*C3</f>
        <v>352</v>
      </c>
    </row>
    <row r="4" ht="22.5" customHeight="1">
      <c r="A4" t="s" s="24">
        <v>104</v>
      </c>
      <c r="B4" s="40">
        <v>22</v>
      </c>
      <c r="C4" s="84">
        <v>60</v>
      </c>
      <c r="D4" s="54">
        <f>B4*C4</f>
        <v>1320</v>
      </c>
    </row>
    <row r="5" ht="22.5" customHeight="1">
      <c r="A5" t="s" s="29">
        <v>34</v>
      </c>
      <c r="B5" s="50"/>
      <c r="C5" s="55"/>
      <c r="D5" s="30">
        <f>SUM(D3:D4)</f>
        <v>1672</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sheetViews>
  <sheetFormatPr defaultColWidth="37.5449" defaultRowHeight="21.65" customHeight="1" outlineLevelRow="0" outlineLevelCol="0"/>
  <cols>
    <col min="1" max="1" width="36.875" style="93" customWidth="1"/>
    <col min="2" max="2" width="24.0234" style="93" customWidth="1"/>
    <col min="3" max="3" width="13.5234" style="93" customWidth="1"/>
    <col min="4" max="4" width="17.6172" style="93" customWidth="1"/>
    <col min="5" max="256" width="37.5547" style="93" customWidth="1"/>
  </cols>
  <sheetData>
    <row r="1" ht="24" customHeight="1">
      <c r="A1" t="s" s="7">
        <v>105</v>
      </c>
      <c r="B1" s="7"/>
      <c r="C1" s="7"/>
      <c r="D1" s="7"/>
    </row>
    <row r="2" ht="22.5" customHeight="1">
      <c r="A2" t="s" s="8">
        <v>7</v>
      </c>
      <c r="B2" t="s" s="34">
        <v>33</v>
      </c>
      <c r="C2" t="s" s="34">
        <v>59</v>
      </c>
      <c r="D2" t="s" s="34">
        <v>34</v>
      </c>
    </row>
    <row r="3" ht="22.5" customHeight="1">
      <c r="A3" t="s" s="10">
        <v>107</v>
      </c>
      <c r="B3" s="11">
        <v>1112.19</v>
      </c>
      <c r="C3" s="83">
        <v>1</v>
      </c>
      <c r="D3" s="47">
        <f>B3*C3</f>
        <v>1112.19</v>
      </c>
    </row>
    <row r="4" ht="22.5" customHeight="1">
      <c r="A4" t="s" s="24">
        <v>108</v>
      </c>
      <c r="B4" s="40">
        <v>506.67</v>
      </c>
      <c r="C4" s="84">
        <v>1</v>
      </c>
      <c r="D4" s="54">
        <f>B4*C4</f>
        <v>506.67</v>
      </c>
    </row>
    <row r="5" ht="22.5" customHeight="1">
      <c r="A5" t="s" s="29">
        <v>34</v>
      </c>
      <c r="B5" s="50"/>
      <c r="C5" s="50"/>
      <c r="D5" s="30">
        <f>SUM(D3:D4)</f>
        <v>1618.86</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19.xml><?xml version="1.0" encoding="utf-8"?>
<worksheet xmlns:r="http://schemas.openxmlformats.org/officeDocument/2006/relationships" xmlns="http://schemas.openxmlformats.org/spreadsheetml/2006/main">
  <sheetPr>
    <pageSetUpPr fitToPage="1"/>
  </sheetPr>
  <dimension ref="A2:C4"/>
  <sheetViews>
    <sheetView workbookViewId="0" showGridLines="0" defaultGridColor="1"/>
  </sheetViews>
  <sheetFormatPr defaultColWidth="21.916" defaultRowHeight="21.65" customHeight="1" outlineLevelRow="0" outlineLevelCol="0"/>
  <cols>
    <col min="1" max="1" width="21.9219" style="94" customWidth="1"/>
    <col min="2" max="2" width="15.4922" style="94" customWidth="1"/>
    <col min="3" max="3" width="55.2812" style="94" customWidth="1"/>
    <col min="4" max="256" width="21.9219" style="94" customWidth="1"/>
  </cols>
  <sheetData>
    <row r="1" ht="24" customHeight="1">
      <c r="A1" t="s" s="7">
        <v>16</v>
      </c>
      <c r="B1" s="7"/>
      <c r="C1" s="7"/>
    </row>
    <row r="2" ht="22.5" customHeight="1">
      <c r="A2" t="s" s="63">
        <v>54</v>
      </c>
      <c r="B2" s="64"/>
      <c r="C2" s="65">
        <f>'Reforma - ALBAÑILERIA'!D10+'Reforma - INSTALACIONES'!C7+'Reforma - CARPINTERIAS'!D10+'Reforma - CARPINTERIAS exterior'!D5+'Reforma - Productos'!D15</f>
        <v>27391.61</v>
      </c>
    </row>
    <row r="3" ht="22.5" customHeight="1">
      <c r="A3" t="s" s="66">
        <v>55</v>
      </c>
      <c r="B3" s="67">
        <v>0.05</v>
      </c>
      <c r="C3" s="68">
        <f>B3*C2</f>
        <v>1369.5805</v>
      </c>
    </row>
    <row r="4" ht="22.5" customHeight="1">
      <c r="A4" t="s" s="95">
        <v>16</v>
      </c>
      <c r="B4" s="96"/>
      <c r="C4" s="30">
        <f>SUM(C2:C3)</f>
        <v>28761.1905</v>
      </c>
    </row>
  </sheetData>
  <mergeCells count="2">
    <mergeCell ref="A1:C1"/>
    <mergeCell ref="A2:B2"/>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E8"/>
  <sheetViews>
    <sheetView workbookViewId="0" showGridLines="0" defaultGridColor="1"/>
  </sheetViews>
  <sheetFormatPr defaultColWidth="37.56" defaultRowHeight="21.65" customHeight="1" outlineLevelRow="0" outlineLevelCol="0"/>
  <cols>
    <col min="1" max="1" width="37.5859" style="6" customWidth="1"/>
    <col min="2" max="2" width="18.6016" style="6" customWidth="1"/>
    <col min="3" max="3" width="18.6016" style="6" customWidth="1"/>
    <col min="4" max="4" width="18.6016" style="6" customWidth="1"/>
    <col min="5" max="5" width="18.6016" style="6" customWidth="1"/>
    <col min="6" max="256" width="37.5859" style="6" customWidth="1"/>
  </cols>
  <sheetData>
    <row r="1" ht="24" customHeight="1">
      <c r="A1" t="s" s="7">
        <v>5</v>
      </c>
      <c r="B1" s="7"/>
      <c r="C1" s="7"/>
      <c r="D1" s="7"/>
      <c r="E1" s="7"/>
    </row>
    <row r="2" ht="22.5" customHeight="1">
      <c r="A2" t="s" s="8">
        <v>7</v>
      </c>
      <c r="B2" t="s" s="9">
        <v>8</v>
      </c>
      <c r="C2" t="s" s="9">
        <v>9</v>
      </c>
      <c r="D2" t="s" s="9">
        <v>10</v>
      </c>
      <c r="E2" s="9"/>
    </row>
    <row r="3" ht="22.5" customHeight="1">
      <c r="A3" t="s" s="10">
        <v>11</v>
      </c>
      <c r="B3" s="11">
        <f>'Gasto de Compra - Compra inmueb'!C6</f>
        <v>135000</v>
      </c>
      <c r="C3" s="12">
        <v>120000</v>
      </c>
      <c r="D3" s="13">
        <f>C3-B3</f>
        <v>-15000</v>
      </c>
      <c r="E3" s="14"/>
    </row>
    <row r="4" ht="22" customHeight="1">
      <c r="A4" t="s" s="15">
        <v>12</v>
      </c>
      <c r="B4" s="16">
        <f>'Gasto de Compra - Comisiones'!D5</f>
        <v>6700</v>
      </c>
      <c r="C4" s="17">
        <f>'Gasto de Compra - Comisiones'!D5</f>
        <v>6700</v>
      </c>
      <c r="D4" s="18">
        <f>C4-B4</f>
        <v>0</v>
      </c>
      <c r="E4" s="19"/>
    </row>
    <row r="5" ht="22" customHeight="1">
      <c r="A5" t="s" s="15">
        <v>13</v>
      </c>
      <c r="B5" s="20">
        <f>'Gasto de Compra - fiscal  - inm'!D6</f>
        <v>15525</v>
      </c>
      <c r="C5" s="21">
        <v>15525</v>
      </c>
      <c r="D5" s="22">
        <f>C5-B5</f>
        <v>0</v>
      </c>
      <c r="E5" s="23"/>
    </row>
    <row r="6" ht="22" customHeight="1">
      <c r="A6" t="s" s="15">
        <v>14</v>
      </c>
      <c r="B6" s="16">
        <f>'Gasto de Compra - FINANCIERO'!D5</f>
        <v>4537.5</v>
      </c>
      <c r="C6" s="17">
        <f>'Gasto de Compra - FINANCIERO'!D5</f>
        <v>4537.5</v>
      </c>
      <c r="D6" s="18">
        <f>C6-B6</f>
        <v>0</v>
      </c>
      <c r="E6" s="19"/>
    </row>
    <row r="7" ht="22.5" customHeight="1">
      <c r="A7" t="s" s="24">
        <v>15</v>
      </c>
      <c r="B7" s="25">
        <f>'Reforma - Total'!C4</f>
        <v>28761.1905</v>
      </c>
      <c r="C7" s="26">
        <v>28761</v>
      </c>
      <c r="D7" s="27">
        <f>C7-B7</f>
        <v>-0.1905000000006112</v>
      </c>
      <c r="E7" s="28"/>
    </row>
    <row r="8" ht="22.5" customHeight="1">
      <c r="A8" t="s" s="29">
        <v>16</v>
      </c>
      <c r="B8" s="30">
        <f>SUM(B3:B7)</f>
        <v>190523.6905</v>
      </c>
      <c r="C8" s="30">
        <f>SUM(C3:C7)</f>
        <v>175523.5</v>
      </c>
      <c r="D8" s="31">
        <f>C8-B8</f>
        <v>-15000.1905</v>
      </c>
      <c r="E8" s="31"/>
    </row>
  </sheetData>
  <mergeCells count="1">
    <mergeCell ref="A1:E1"/>
  </mergeCells>
  <conditionalFormatting sqref="D3:E8">
    <cfRule type="cellIs" dxfId="0" priority="1" operator="greaterThan" stopIfTrue="1">
      <formula>0</formula>
    </cfRule>
    <cfRule type="cellIs" dxfId="1" priority="2" operator="lessThan" stopIfTrue="1">
      <formula>0</formula>
    </cfRule>
  </conditionalFormatting>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20.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xl/worksheets/sheet21.xml><?xml version="1.0" encoding="utf-8"?>
<worksheet xmlns:r="http://schemas.openxmlformats.org/officeDocument/2006/relationships" xmlns="http://schemas.openxmlformats.org/spreadsheetml/2006/main">
  <sheetPr>
    <pageSetUpPr fitToPage="1"/>
  </sheetPr>
  <dimension ref="A1:B4"/>
  <sheetViews>
    <sheetView workbookViewId="0" showGridLines="0" defaultGridColor="1"/>
  </sheetViews>
  <sheetFormatPr defaultColWidth="33.24" defaultRowHeight="21.65" customHeight="1" outlineLevelRow="0" outlineLevelCol="0"/>
  <cols>
    <col min="1" max="1" width="33.2578" style="97" customWidth="1"/>
    <col min="2" max="2" width="14.7656" style="97" customWidth="1"/>
    <col min="3" max="256" width="33.2578" style="97" customWidth="1"/>
  </cols>
  <sheetData>
    <row r="1" ht="22.5" customHeight="1">
      <c r="A1" s="34"/>
      <c r="B1" t="s" s="34">
        <v>113</v>
      </c>
    </row>
    <row r="2" ht="22.5" customHeight="1">
      <c r="A2" t="s" s="10">
        <v>4</v>
      </c>
      <c r="B2" s="98">
        <v>5000</v>
      </c>
    </row>
    <row r="3" ht="22.5" customHeight="1">
      <c r="A3" t="s" s="24">
        <v>114</v>
      </c>
      <c r="B3" s="99">
        <f>'Productos - Vitrocerámica'!D14</f>
        <v>4177</v>
      </c>
    </row>
    <row r="4" ht="22.5" customHeight="1">
      <c r="A4" t="s" s="29">
        <v>10</v>
      </c>
      <c r="B4" s="100">
        <f>B3-B2</f>
        <v>-823</v>
      </c>
    </row>
  </sheetData>
  <conditionalFormatting sqref="B4">
    <cfRule type="cellIs" dxfId="6" priority="1" operator="greaterThan" stopIfTrue="1">
      <formula>0</formula>
    </cfRule>
    <cfRule type="cellIs" dxfId="7" priority="2" operator="lessThan" stopIfTrue="1">
      <formula>0</formula>
    </cfRule>
  </conditionalFormatting>
  <pageMargins left="0.35" right="0.35" top="0.3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22.xml><?xml version="1.0" encoding="utf-8"?>
<worksheet xmlns:r="http://schemas.openxmlformats.org/officeDocument/2006/relationships" xmlns="http://schemas.openxmlformats.org/spreadsheetml/2006/main">
  <sheetPr>
    <pageSetUpPr fitToPage="1"/>
  </sheetPr>
  <dimension ref="A1:D14"/>
  <sheetViews>
    <sheetView workbookViewId="0" showGridLines="0" defaultGridColor="1"/>
  </sheetViews>
  <sheetFormatPr defaultColWidth="33.4463" defaultRowHeight="21.65" customHeight="1" outlineLevelRow="0" outlineLevelCol="0"/>
  <cols>
    <col min="1" max="1" width="33.4531" style="101" customWidth="1"/>
    <col min="2" max="2" width="41.9766" style="101" customWidth="1"/>
    <col min="3" max="3" width="8.63281" style="101" customWidth="1"/>
    <col min="4" max="4" width="8.63281" style="101" customWidth="1"/>
    <col min="5" max="256" width="33.4531" style="101" customWidth="1"/>
  </cols>
  <sheetData>
    <row r="1" ht="36.5" customHeight="1">
      <c r="A1" t="s" s="8">
        <v>7</v>
      </c>
      <c r="B1" t="s" s="34">
        <v>117</v>
      </c>
      <c r="C1" t="s" s="9">
        <v>118</v>
      </c>
      <c r="D1" t="s" s="9">
        <v>113</v>
      </c>
    </row>
    <row r="2" ht="22.5" customHeight="1">
      <c r="A2" t="s" s="10">
        <v>119</v>
      </c>
      <c r="B2" t="s" s="102">
        <v>120</v>
      </c>
      <c r="C2" t="b" s="103">
        <v>0</v>
      </c>
      <c r="D2" s="47">
        <v>2098</v>
      </c>
    </row>
    <row r="3" ht="22" customHeight="1">
      <c r="A3" t="s" s="15">
        <v>121</v>
      </c>
      <c r="B3" t="s" s="104">
        <v>120</v>
      </c>
      <c r="C3" t="b" s="105">
        <v>1</v>
      </c>
      <c r="D3" s="48">
        <v>1289</v>
      </c>
    </row>
    <row r="4" ht="22" customHeight="1">
      <c r="A4" t="s" s="15">
        <v>122</v>
      </c>
      <c r="B4" t="s" s="106">
        <v>120</v>
      </c>
      <c r="C4" t="b" s="107">
        <v>0</v>
      </c>
      <c r="D4" s="79">
        <v>960</v>
      </c>
    </row>
    <row r="5" ht="22" customHeight="1">
      <c r="A5" t="s" s="15">
        <v>123</v>
      </c>
      <c r="B5" t="s" s="104">
        <v>120</v>
      </c>
      <c r="C5" t="b" s="105">
        <v>0</v>
      </c>
      <c r="D5" s="48">
        <v>765</v>
      </c>
    </row>
    <row r="6" ht="22" customHeight="1">
      <c r="A6" t="s" s="15">
        <v>124</v>
      </c>
      <c r="B6" t="s" s="106">
        <v>120</v>
      </c>
      <c r="C6" t="b" s="107">
        <v>0</v>
      </c>
      <c r="D6" s="79">
        <v>645</v>
      </c>
    </row>
    <row r="7" ht="22" customHeight="1">
      <c r="A7" t="s" s="15">
        <v>125</v>
      </c>
      <c r="B7" t="s" s="104">
        <v>120</v>
      </c>
      <c r="C7" t="b" s="105">
        <v>1</v>
      </c>
      <c r="D7" s="48">
        <v>489</v>
      </c>
    </row>
    <row r="8" ht="22" customHeight="1">
      <c r="A8" t="s" s="15">
        <v>126</v>
      </c>
      <c r="B8" t="s" s="106">
        <v>120</v>
      </c>
      <c r="C8" t="b" s="107">
        <v>0</v>
      </c>
      <c r="D8" s="79">
        <v>2837</v>
      </c>
    </row>
    <row r="9" ht="22" customHeight="1">
      <c r="A9" t="s" s="15">
        <v>127</v>
      </c>
      <c r="B9" t="s" s="104">
        <v>120</v>
      </c>
      <c r="C9" t="b" s="105">
        <v>1</v>
      </c>
      <c r="D9" s="48">
        <v>2399</v>
      </c>
    </row>
    <row r="10" ht="22" customHeight="1">
      <c r="A10" t="s" s="15">
        <v>128</v>
      </c>
      <c r="B10" t="s" s="106">
        <v>120</v>
      </c>
      <c r="C10" t="b" s="107">
        <v>0</v>
      </c>
      <c r="D10" s="79">
        <v>1345</v>
      </c>
    </row>
    <row r="11" ht="22" customHeight="1">
      <c r="A11" s="15"/>
      <c r="B11" s="104"/>
      <c r="C11" t="b" s="105">
        <v>0</v>
      </c>
      <c r="D11" s="108"/>
    </row>
    <row r="12" ht="22" customHeight="1">
      <c r="A12" s="15"/>
      <c r="B12" s="106"/>
      <c r="C12" t="b" s="107">
        <v>0</v>
      </c>
      <c r="D12" s="109"/>
    </row>
    <row r="13" ht="22.5" customHeight="1">
      <c r="A13" s="24"/>
      <c r="B13" s="110"/>
      <c r="C13" t="b" s="41">
        <v>0</v>
      </c>
      <c r="D13" s="111"/>
    </row>
    <row r="14" ht="22.5" customHeight="1">
      <c r="A14" t="s" s="29">
        <v>129</v>
      </c>
      <c r="B14" s="29"/>
      <c r="C14" s="112"/>
      <c r="D14" s="30">
        <f>SUMIF(C2:C13,TRUE,D2:D13)</f>
        <v>4177</v>
      </c>
    </row>
  </sheetData>
  <pageMargins left="0.35" right="0.35" top="0.3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23.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35" right="0.35" top="0.35" bottom="0.3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xl/worksheets/sheet24.xml><?xml version="1.0" encoding="utf-8"?>
<worksheet xmlns:r="http://schemas.openxmlformats.org/officeDocument/2006/relationships" xmlns="http://schemas.openxmlformats.org/spreadsheetml/2006/main">
  <sheetPr>
    <pageSetUpPr fitToPage="1"/>
  </sheetPr>
  <dimension ref="A2:C30"/>
  <sheetViews>
    <sheetView workbookViewId="0" showGridLines="0" defaultGridColor="1"/>
  </sheetViews>
  <sheetFormatPr defaultColWidth="8.51669" defaultRowHeight="21.65" customHeight="1" outlineLevelRow="0" outlineLevelCol="0"/>
  <cols>
    <col min="1" max="1" width="8.53125" style="113" customWidth="1"/>
    <col min="2" max="2" width="12.8594" style="113" customWidth="1"/>
    <col min="3" max="3" width="71.3359" style="113" customWidth="1"/>
    <col min="4" max="256" width="8.53125" style="113" customWidth="1"/>
  </cols>
  <sheetData>
    <row r="1" ht="52" customHeight="1"/>
    <row r="2" ht="22.5" customHeight="1">
      <c r="A2" t="s" s="34">
        <v>133</v>
      </c>
      <c r="B2" t="s" s="34">
        <v>134</v>
      </c>
      <c r="C2" t="s" s="34">
        <v>135</v>
      </c>
    </row>
    <row r="3" ht="22.5" customHeight="1">
      <c r="A3" t="b" s="114">
        <v>1</v>
      </c>
      <c r="B3" s="115">
        <v>40475</v>
      </c>
      <c r="C3" t="s" s="116">
        <v>136</v>
      </c>
    </row>
    <row r="4" ht="22" customHeight="1">
      <c r="A4" t="b" s="117">
        <v>0</v>
      </c>
      <c r="B4" s="118"/>
      <c r="C4" s="119"/>
    </row>
    <row r="5" ht="22" customHeight="1">
      <c r="A5" t="b" s="120">
        <v>0</v>
      </c>
      <c r="B5" s="121"/>
      <c r="C5" s="122"/>
    </row>
    <row r="6" ht="22" customHeight="1">
      <c r="A6" t="b" s="117">
        <v>0</v>
      </c>
      <c r="B6" s="118"/>
      <c r="C6" s="119"/>
    </row>
    <row r="7" ht="22" customHeight="1">
      <c r="A7" t="b" s="120">
        <v>0</v>
      </c>
      <c r="B7" s="121"/>
      <c r="C7" s="122"/>
    </row>
    <row r="8" ht="22" customHeight="1">
      <c r="A8" t="b" s="117">
        <v>0</v>
      </c>
      <c r="B8" s="118"/>
      <c r="C8" s="119"/>
    </row>
    <row r="9" ht="22" customHeight="1">
      <c r="A9" t="b" s="120">
        <v>0</v>
      </c>
      <c r="B9" s="121"/>
      <c r="C9" s="122"/>
    </row>
    <row r="10" ht="22" customHeight="1">
      <c r="A10" t="b" s="117">
        <v>0</v>
      </c>
      <c r="B10" s="118"/>
      <c r="C10" s="119"/>
    </row>
    <row r="11" ht="22" customHeight="1">
      <c r="A11" t="b" s="120">
        <v>0</v>
      </c>
      <c r="B11" s="121"/>
      <c r="C11" s="122"/>
    </row>
    <row r="12" ht="22" customHeight="1">
      <c r="A12" t="b" s="117">
        <v>0</v>
      </c>
      <c r="B12" s="118"/>
      <c r="C12" s="119"/>
    </row>
    <row r="13" ht="22" customHeight="1">
      <c r="A13" t="b" s="120">
        <v>0</v>
      </c>
      <c r="B13" s="121"/>
      <c r="C13" s="122"/>
    </row>
    <row r="14" ht="22" customHeight="1">
      <c r="A14" t="b" s="117">
        <v>0</v>
      </c>
      <c r="B14" s="118"/>
      <c r="C14" s="119"/>
    </row>
    <row r="15" ht="22" customHeight="1">
      <c r="A15" t="b" s="120">
        <v>0</v>
      </c>
      <c r="B15" s="121"/>
      <c r="C15" s="122"/>
    </row>
    <row r="16" ht="22" customHeight="1">
      <c r="A16" t="b" s="117">
        <v>0</v>
      </c>
      <c r="B16" s="118"/>
      <c r="C16" s="119"/>
    </row>
    <row r="17" ht="22" customHeight="1">
      <c r="A17" t="b" s="120">
        <v>0</v>
      </c>
      <c r="B17" s="121"/>
      <c r="C17" s="122"/>
    </row>
    <row r="18" ht="22" customHeight="1">
      <c r="A18" t="b" s="117">
        <v>0</v>
      </c>
      <c r="B18" s="118"/>
      <c r="C18" s="119"/>
    </row>
    <row r="19" ht="22" customHeight="1">
      <c r="A19" t="b" s="120">
        <v>0</v>
      </c>
      <c r="B19" s="121"/>
      <c r="C19" s="122"/>
    </row>
    <row r="20" ht="22" customHeight="1">
      <c r="A20" t="b" s="117">
        <v>0</v>
      </c>
      <c r="B20" s="118"/>
      <c r="C20" s="119"/>
    </row>
    <row r="21" ht="22" customHeight="1">
      <c r="A21" t="b" s="120">
        <v>0</v>
      </c>
      <c r="B21" s="121"/>
      <c r="C21" s="122"/>
    </row>
    <row r="22" ht="22" customHeight="1">
      <c r="A22" t="b" s="117">
        <v>0</v>
      </c>
      <c r="B22" s="118"/>
      <c r="C22" s="119"/>
    </row>
    <row r="23" ht="22" customHeight="1">
      <c r="A23" t="b" s="120">
        <v>0</v>
      </c>
      <c r="B23" s="121"/>
      <c r="C23" s="122"/>
    </row>
    <row r="24" ht="22" customHeight="1">
      <c r="A24" t="b" s="117">
        <v>0</v>
      </c>
      <c r="B24" s="118"/>
      <c r="C24" s="119"/>
    </row>
    <row r="25" ht="22" customHeight="1">
      <c r="A25" t="b" s="120">
        <v>0</v>
      </c>
      <c r="B25" s="121"/>
      <c r="C25" s="122"/>
    </row>
    <row r="26" ht="22" customHeight="1">
      <c r="A26" t="b" s="117">
        <v>0</v>
      </c>
      <c r="B26" s="118"/>
      <c r="C26" s="119"/>
    </row>
    <row r="27" ht="22" customHeight="1">
      <c r="A27" t="b" s="120">
        <v>0</v>
      </c>
      <c r="B27" s="121"/>
      <c r="C27" s="122"/>
    </row>
    <row r="28" ht="22" customHeight="1">
      <c r="A28" t="b" s="117">
        <v>0</v>
      </c>
      <c r="B28" s="118"/>
      <c r="C28" s="119"/>
    </row>
    <row r="29" ht="22" customHeight="1">
      <c r="A29" t="b" s="120">
        <v>0</v>
      </c>
      <c r="B29" s="121"/>
      <c r="C29" s="122"/>
    </row>
    <row r="30" ht="22.5" customHeight="1">
      <c r="A30" t="b" s="123">
        <v>0</v>
      </c>
      <c r="B30" s="124"/>
      <c r="C30" s="125"/>
    </row>
  </sheetData>
  <pageMargins left="0.35" right="0.35" top="0.35" bottom="0.3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xl/worksheets/sheet25.xml><?xml version="1.0" encoding="utf-8"?>
<worksheet xmlns:r="http://schemas.openxmlformats.org/officeDocument/2006/relationships" xmlns="http://schemas.openxmlformats.org/spreadsheetml/2006/main">
  <sheetPr>
    <pageSetUpPr fitToPage="1"/>
  </sheetPr>
  <dimension ref="A2:D30"/>
  <sheetViews>
    <sheetView workbookViewId="0" showGridLines="0" defaultGridColor="1"/>
  </sheetViews>
  <sheetFormatPr defaultColWidth="23.077" defaultRowHeight="21.65" customHeight="1" outlineLevelRow="0" outlineLevelCol="0"/>
  <cols>
    <col min="1" max="1" width="23.0859" style="126" customWidth="1"/>
    <col min="2" max="2" width="17.4766" style="126" customWidth="1"/>
    <col min="3" max="3" width="28.2422" style="126" customWidth="1"/>
    <col min="4" max="4" width="23.9141" style="126" customWidth="1"/>
    <col min="5" max="256" width="23.0859" style="126" customWidth="1"/>
  </cols>
  <sheetData>
    <row r="1" ht="52" customHeight="1"/>
    <row r="2" ht="22.5" customHeight="1">
      <c r="A2" t="s" s="8">
        <v>140</v>
      </c>
      <c r="B2" t="s" s="8">
        <v>141</v>
      </c>
      <c r="C2" t="s" s="8">
        <v>142</v>
      </c>
      <c r="D2" t="s" s="8">
        <v>143</v>
      </c>
    </row>
    <row r="3" ht="50.5" customHeight="1">
      <c r="A3" t="s" s="63">
        <v>144</v>
      </c>
      <c r="B3" t="s" s="127">
        <v>145</v>
      </c>
      <c r="C3" t="s" s="127">
        <v>146</v>
      </c>
      <c r="D3" t="s" s="128">
        <v>147</v>
      </c>
    </row>
    <row r="4" ht="22" customHeight="1">
      <c r="A4" t="s" s="129">
        <v>148</v>
      </c>
      <c r="B4" s="130"/>
      <c r="C4" s="130"/>
      <c r="D4" s="131"/>
    </row>
    <row r="5" ht="22" customHeight="1">
      <c r="A5" s="132"/>
      <c r="B5" s="133"/>
      <c r="C5" s="133"/>
      <c r="D5" s="134"/>
    </row>
    <row r="6" ht="22" customHeight="1">
      <c r="A6" s="129"/>
      <c r="B6" s="130"/>
      <c r="C6" s="130"/>
      <c r="D6" s="131"/>
    </row>
    <row r="7" ht="22" customHeight="1">
      <c r="A7" s="132"/>
      <c r="B7" s="133"/>
      <c r="C7" s="133"/>
      <c r="D7" s="134"/>
    </row>
    <row r="8" ht="22" customHeight="1">
      <c r="A8" s="129"/>
      <c r="B8" s="130"/>
      <c r="C8" s="130"/>
      <c r="D8" s="131"/>
    </row>
    <row r="9" ht="22" customHeight="1">
      <c r="A9" s="132"/>
      <c r="B9" s="133"/>
      <c r="C9" s="133"/>
      <c r="D9" s="134"/>
    </row>
    <row r="10" ht="22" customHeight="1">
      <c r="A10" s="129"/>
      <c r="B10" s="130"/>
      <c r="C10" s="130"/>
      <c r="D10" s="131"/>
    </row>
    <row r="11" ht="22" customHeight="1">
      <c r="A11" s="132"/>
      <c r="B11" s="133"/>
      <c r="C11" s="133"/>
      <c r="D11" s="134"/>
    </row>
    <row r="12" ht="22" customHeight="1">
      <c r="A12" s="129"/>
      <c r="B12" s="130"/>
      <c r="C12" s="130"/>
      <c r="D12" s="131"/>
    </row>
    <row r="13" ht="22" customHeight="1">
      <c r="A13" s="132"/>
      <c r="B13" s="133"/>
      <c r="C13" s="133"/>
      <c r="D13" s="134"/>
    </row>
    <row r="14" ht="22" customHeight="1">
      <c r="A14" s="129"/>
      <c r="B14" s="130"/>
      <c r="C14" s="130"/>
      <c r="D14" s="131"/>
    </row>
    <row r="15" ht="22" customHeight="1">
      <c r="A15" s="132"/>
      <c r="B15" s="133"/>
      <c r="C15" s="133"/>
      <c r="D15" s="134"/>
    </row>
    <row r="16" ht="22" customHeight="1">
      <c r="A16" s="129"/>
      <c r="B16" s="130"/>
      <c r="C16" s="130"/>
      <c r="D16" s="131"/>
    </row>
    <row r="17" ht="22" customHeight="1">
      <c r="A17" s="132"/>
      <c r="B17" s="133"/>
      <c r="C17" s="133"/>
      <c r="D17" s="134"/>
    </row>
    <row r="18" ht="22" customHeight="1">
      <c r="A18" s="129"/>
      <c r="B18" s="130"/>
      <c r="C18" s="130"/>
      <c r="D18" s="131"/>
    </row>
    <row r="19" ht="22" customHeight="1">
      <c r="A19" s="132"/>
      <c r="B19" s="133"/>
      <c r="C19" s="133"/>
      <c r="D19" s="134"/>
    </row>
    <row r="20" ht="22" customHeight="1">
      <c r="A20" s="129"/>
      <c r="B20" s="130"/>
      <c r="C20" s="130"/>
      <c r="D20" s="131"/>
    </row>
    <row r="21" ht="22" customHeight="1">
      <c r="A21" s="132"/>
      <c r="B21" s="133"/>
      <c r="C21" s="133"/>
      <c r="D21" s="134"/>
    </row>
    <row r="22" ht="22" customHeight="1">
      <c r="A22" s="129"/>
      <c r="B22" s="130"/>
      <c r="C22" s="130"/>
      <c r="D22" s="131"/>
    </row>
    <row r="23" ht="22" customHeight="1">
      <c r="A23" s="132"/>
      <c r="B23" s="133"/>
      <c r="C23" s="133"/>
      <c r="D23" s="134"/>
    </row>
    <row r="24" ht="22" customHeight="1">
      <c r="A24" s="129"/>
      <c r="B24" s="130"/>
      <c r="C24" s="130"/>
      <c r="D24" s="131"/>
    </row>
    <row r="25" ht="22" customHeight="1">
      <c r="A25" s="132"/>
      <c r="B25" s="133"/>
      <c r="C25" s="133"/>
      <c r="D25" s="134"/>
    </row>
    <row r="26" ht="22" customHeight="1">
      <c r="A26" s="129"/>
      <c r="B26" s="130"/>
      <c r="C26" s="130"/>
      <c r="D26" s="131"/>
    </row>
    <row r="27" ht="22" customHeight="1">
      <c r="A27" s="132"/>
      <c r="B27" s="133"/>
      <c r="C27" s="133"/>
      <c r="D27" s="134"/>
    </row>
    <row r="28" ht="22" customHeight="1">
      <c r="A28" s="129"/>
      <c r="B28" s="130"/>
      <c r="C28" s="130"/>
      <c r="D28" s="131"/>
    </row>
    <row r="29" ht="22" customHeight="1">
      <c r="A29" s="132"/>
      <c r="B29" s="133"/>
      <c r="C29" s="133"/>
      <c r="D29" s="134"/>
    </row>
    <row r="30" ht="22.5" customHeight="1">
      <c r="A30" s="135"/>
      <c r="B30" s="136"/>
      <c r="C30" s="136"/>
      <c r="D30" s="137"/>
    </row>
  </sheetData>
  <hyperlinks>
    <hyperlink ref="C3" r:id="rId1" location="" tooltip="" display=""/>
  </hyperlinks>
  <pageMargins left="0.35" right="0.35" top="0.35" bottom="0.35" header="0.25" footer="0.25"/>
  <pageSetup firstPageNumber="1" fitToHeight="1" fitToWidth="1" scale="100" useFirstPageNumber="0" orientation="portrait" pageOrder="downThenOver"/>
  <headerFooter>
    <oddFooter>&amp;C&amp;"Avenir Next Demi Bold,Regular"&amp;9&amp;KAAAAAA&amp;P</oddFooter>
  </headerFooter>
  <drawing r:id="rId2"/>
</worksheet>
</file>

<file path=xl/worksheets/sheet3.xml><?xml version="1.0" encoding="utf-8"?>
<worksheet xmlns:r="http://schemas.openxmlformats.org/officeDocument/2006/relationships" xmlns="http://schemas.openxmlformats.org/spreadsheetml/2006/main">
  <sheetPr>
    <pageSetUpPr fitToPage="1"/>
  </sheetPr>
  <dimension ref="A2:F5"/>
  <sheetViews>
    <sheetView workbookViewId="0" showGridLines="0" defaultGridColor="1"/>
  </sheetViews>
  <sheetFormatPr defaultColWidth="37.56" defaultRowHeight="21.65" customHeight="1" outlineLevelRow="0" outlineLevelCol="0"/>
  <cols>
    <col min="1" max="1" width="37.5859" style="32" customWidth="1"/>
    <col min="2" max="2" width="18.6016" style="32" customWidth="1"/>
    <col min="3" max="3" width="10.7266" style="32" customWidth="1"/>
    <col min="4" max="4" width="10.3906" style="32" customWidth="1"/>
    <col min="5" max="5" width="14.7266" style="32" customWidth="1"/>
    <col min="6" max="6" width="12.6875" style="32" customWidth="1"/>
    <col min="7" max="256" width="37.5859" style="32" customWidth="1"/>
  </cols>
  <sheetData>
    <row r="1" ht="24" customHeight="1">
      <c r="A1" t="s" s="7">
        <v>17</v>
      </c>
      <c r="B1" s="7"/>
      <c r="C1" s="7"/>
      <c r="D1" s="7"/>
      <c r="E1" s="7"/>
      <c r="F1" s="7"/>
    </row>
    <row r="2" ht="22.5" customHeight="1">
      <c r="A2" t="s" s="8">
        <v>7</v>
      </c>
      <c r="B2" t="s" s="9">
        <v>8</v>
      </c>
      <c r="C2" t="s" s="33">
        <v>19</v>
      </c>
      <c r="D2" t="s" s="34">
        <v>20</v>
      </c>
      <c r="E2" t="s" s="9">
        <v>21</v>
      </c>
      <c r="F2" t="s" s="9">
        <v>22</v>
      </c>
    </row>
    <row r="3" ht="22.5" customHeight="1">
      <c r="A3" t="s" s="10">
        <v>23</v>
      </c>
      <c r="B3" s="35">
        <f>'Presupuesto del proyecto - Desg'!B8</f>
        <v>190523.6905</v>
      </c>
      <c r="C3" s="36">
        <v>0.05</v>
      </c>
      <c r="D3" s="37">
        <v>90</v>
      </c>
      <c r="E3" s="38">
        <f>(B3+(B3*C3))/D3</f>
        <v>2222.776389166666</v>
      </c>
      <c r="F3" s="39">
        <f>B3+(B3*C3)</f>
        <v>200049.875025</v>
      </c>
    </row>
    <row r="4" ht="22.5" customHeight="1">
      <c r="A4" s="24"/>
      <c r="B4" s="40"/>
      <c r="C4" s="41"/>
      <c r="D4" s="42"/>
      <c r="E4" s="43"/>
      <c r="F4" s="44"/>
    </row>
    <row r="5" ht="22.5" customHeight="1">
      <c r="A5" t="s" s="29">
        <v>24</v>
      </c>
      <c r="B5" s="30">
        <f>B3/D3</f>
        <v>2116.929894444444</v>
      </c>
      <c r="C5" s="30"/>
      <c r="D5" s="31"/>
      <c r="E5" s="31">
        <f>E3-B5</f>
        <v>105.8464947222219</v>
      </c>
      <c r="F5" s="31">
        <f>F3-B3</f>
        <v>9526.184524999990</v>
      </c>
    </row>
  </sheetData>
  <mergeCells count="3">
    <mergeCell ref="A1:F1"/>
    <mergeCell ref="D3:D4"/>
    <mergeCell ref="C3:C4"/>
  </mergeCells>
  <conditionalFormatting sqref="E3:F4 D5:F5">
    <cfRule type="cellIs" dxfId="2" priority="1" operator="greaterThan" stopIfTrue="1">
      <formula>0</formula>
    </cfRule>
    <cfRule type="cellIs" dxfId="3" priority="2" operator="lessThan" stopIfTrue="1">
      <formula>0</formula>
    </cfRule>
  </conditionalFormatting>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F5"/>
  <sheetViews>
    <sheetView workbookViewId="0" showGridLines="0" defaultGridColor="1"/>
  </sheetViews>
  <sheetFormatPr defaultColWidth="37.56" defaultRowHeight="21.65" customHeight="1" outlineLevelRow="0" outlineLevelCol="0"/>
  <cols>
    <col min="1" max="1" width="37.5859" style="45" customWidth="1"/>
    <col min="2" max="2" width="18.6016" style="45" customWidth="1"/>
    <col min="3" max="3" width="10.7266" style="45" customWidth="1"/>
    <col min="4" max="4" width="10.3906" style="45" customWidth="1"/>
    <col min="5" max="5" width="14.7266" style="45" customWidth="1"/>
    <col min="6" max="6" width="12.6875" style="45" customWidth="1"/>
    <col min="7" max="256" width="37.5859" style="45" customWidth="1"/>
  </cols>
  <sheetData>
    <row r="1" ht="24" customHeight="1">
      <c r="A1" t="s" s="7">
        <v>25</v>
      </c>
      <c r="B1" s="7"/>
      <c r="C1" s="7"/>
      <c r="D1" s="7"/>
      <c r="E1" s="7"/>
      <c r="F1" s="7"/>
    </row>
    <row r="2" ht="22.5" customHeight="1">
      <c r="A2" t="s" s="8">
        <v>7</v>
      </c>
      <c r="B2" t="s" s="9">
        <v>8</v>
      </c>
      <c r="C2" t="s" s="33">
        <v>19</v>
      </c>
      <c r="D2" t="s" s="34">
        <v>20</v>
      </c>
      <c r="E2" t="s" s="9">
        <v>21</v>
      </c>
      <c r="F2" t="s" s="9">
        <v>22</v>
      </c>
    </row>
    <row r="3" ht="22.5" customHeight="1">
      <c r="A3" t="s" s="10">
        <v>23</v>
      </c>
      <c r="B3" s="35">
        <f>'Presupuesto del proyecto - Desg'!C8</f>
        <v>175523.5</v>
      </c>
      <c r="C3" s="36">
        <v>0.15</v>
      </c>
      <c r="D3" s="37">
        <v>90</v>
      </c>
      <c r="E3" s="38">
        <f>(B3+(B3*C3))/D3</f>
        <v>2242.800277777778</v>
      </c>
      <c r="F3" s="39">
        <f>B3+(B3*C3)</f>
        <v>201852.025</v>
      </c>
    </row>
    <row r="4" ht="22.5" customHeight="1">
      <c r="A4" s="24"/>
      <c r="B4" s="40"/>
      <c r="C4" s="41"/>
      <c r="D4" s="42"/>
      <c r="E4" s="43"/>
      <c r="F4" s="44"/>
    </row>
    <row r="5" ht="22.5" customHeight="1">
      <c r="A5" t="s" s="29">
        <v>24</v>
      </c>
      <c r="B5" s="30">
        <f>B3/D3</f>
        <v>1950.261111111111</v>
      </c>
      <c r="C5" s="30"/>
      <c r="D5" s="31"/>
      <c r="E5" s="31">
        <f>E3-B5</f>
        <v>292.5391666666667</v>
      </c>
      <c r="F5" s="31">
        <f>F3-B3</f>
        <v>26328.524999999994</v>
      </c>
    </row>
  </sheetData>
  <mergeCells count="3">
    <mergeCell ref="A1:F1"/>
    <mergeCell ref="C3:C4"/>
    <mergeCell ref="D3:D4"/>
  </mergeCells>
  <conditionalFormatting sqref="E3:F4 D5:F5">
    <cfRule type="cellIs" dxfId="4" priority="1" operator="greaterThan" stopIfTrue="1">
      <formula>0</formula>
    </cfRule>
    <cfRule type="cellIs" dxfId="5" priority="2" operator="lessThan" stopIfTrue="1">
      <formula>0</formula>
    </cfRule>
  </conditionalFormatting>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A2:C6"/>
  <sheetViews>
    <sheetView workbookViewId="0" showGridLines="0" defaultGridColor="1"/>
  </sheetViews>
  <sheetFormatPr defaultColWidth="37.5449" defaultRowHeight="21.65" customHeight="1" outlineLevelRow="0" outlineLevelCol="0"/>
  <cols>
    <col min="1" max="1" width="37.5547" style="46" customWidth="1"/>
    <col min="2" max="2" width="28.4766" style="46" customWidth="1"/>
    <col min="3" max="3" width="26.6719" style="46" customWidth="1"/>
    <col min="4" max="256" width="37.5547" style="46" customWidth="1"/>
  </cols>
  <sheetData>
    <row r="1" ht="24" customHeight="1">
      <c r="A1" t="s" s="7">
        <v>31</v>
      </c>
      <c r="B1" s="7"/>
      <c r="C1" s="7"/>
    </row>
    <row r="2" ht="22.5" customHeight="1">
      <c r="A2" t="s" s="8">
        <v>7</v>
      </c>
      <c r="B2" t="s" s="34">
        <v>33</v>
      </c>
      <c r="C2" t="s" s="34">
        <v>34</v>
      </c>
    </row>
    <row r="3" ht="22.5" customHeight="1">
      <c r="A3" t="s" s="10">
        <v>22</v>
      </c>
      <c r="B3" s="11">
        <v>135000</v>
      </c>
      <c r="C3" s="47">
        <f>B3</f>
        <v>135000</v>
      </c>
    </row>
    <row r="4" ht="22" customHeight="1">
      <c r="A4" t="s" s="15">
        <v>35</v>
      </c>
      <c r="B4" s="16">
        <v>0</v>
      </c>
      <c r="C4" s="48">
        <f>B4</f>
        <v>0</v>
      </c>
    </row>
    <row r="5" ht="22.5" customHeight="1">
      <c r="A5" t="s" s="24">
        <v>36</v>
      </c>
      <c r="B5" s="25">
        <v>0</v>
      </c>
      <c r="C5" s="49">
        <f>B5</f>
        <v>0</v>
      </c>
    </row>
    <row r="6" ht="22.5" customHeight="1">
      <c r="A6" t="s" s="29">
        <v>34</v>
      </c>
      <c r="B6" s="50"/>
      <c r="C6" s="30">
        <f>SUM(C3:C5)</f>
        <v>135000</v>
      </c>
    </row>
  </sheetData>
  <mergeCells count="1">
    <mergeCell ref="A1:C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sheetViews>
  <sheetFormatPr defaultColWidth="37.6272" defaultRowHeight="21.65" customHeight="1" outlineLevelRow="0" outlineLevelCol="0"/>
  <cols>
    <col min="1" max="1" width="37.625" style="51" customWidth="1"/>
    <col min="2" max="2" width="19.8125" style="51" customWidth="1"/>
    <col min="3" max="3" width="8.53125" style="51" customWidth="1"/>
    <col min="4" max="4" width="26.7188" style="51" customWidth="1"/>
    <col min="5" max="256" width="37.625" style="51" customWidth="1"/>
  </cols>
  <sheetData>
    <row r="1" ht="24" customHeight="1">
      <c r="A1" t="s" s="7">
        <v>12</v>
      </c>
      <c r="B1" s="7"/>
      <c r="C1" s="7"/>
      <c r="D1" s="7"/>
    </row>
    <row r="2" ht="22.5" customHeight="1">
      <c r="A2" t="s" s="8">
        <v>7</v>
      </c>
      <c r="B2" t="s" s="34">
        <v>38</v>
      </c>
      <c r="C2" t="s" s="34">
        <v>39</v>
      </c>
      <c r="D2" t="s" s="34">
        <v>34</v>
      </c>
    </row>
    <row r="3" ht="22.5" customHeight="1">
      <c r="A3" t="s" s="10">
        <v>40</v>
      </c>
      <c r="B3" s="11">
        <f>'Gasto de Compra - Compra inmueb'!C6</f>
        <v>135000</v>
      </c>
      <c r="C3" s="52">
        <v>0.02</v>
      </c>
      <c r="D3" s="47">
        <f>B3*C3</f>
        <v>2700</v>
      </c>
    </row>
    <row r="4" ht="22.5" customHeight="1">
      <c r="A4" t="s" s="24">
        <v>41</v>
      </c>
      <c r="B4" s="40">
        <f>200000</f>
        <v>200000</v>
      </c>
      <c r="C4" s="53">
        <v>0.02</v>
      </c>
      <c r="D4" s="54">
        <f>B4*C4</f>
        <v>4000</v>
      </c>
    </row>
    <row r="5" ht="22.5" customHeight="1">
      <c r="A5" t="s" s="29">
        <v>34</v>
      </c>
      <c r="B5" s="50"/>
      <c r="C5" s="55"/>
      <c r="D5" s="30">
        <f>SUM(D3:D4)</f>
        <v>6700</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D6"/>
  <sheetViews>
    <sheetView workbookViewId="0" showGridLines="0" defaultGridColor="1"/>
  </sheetViews>
  <sheetFormatPr defaultColWidth="37.6272" defaultRowHeight="21.65" customHeight="1" outlineLevelRow="0" outlineLevelCol="0"/>
  <cols>
    <col min="1" max="1" width="37.625" style="56" customWidth="1"/>
    <col min="2" max="2" width="19.8125" style="56" customWidth="1"/>
    <col min="3" max="3" width="8.53125" style="56" customWidth="1"/>
    <col min="4" max="4" width="26.7188" style="56" customWidth="1"/>
    <col min="5" max="256" width="37.625" style="56" customWidth="1"/>
  </cols>
  <sheetData>
    <row r="1" ht="24" customHeight="1">
      <c r="A1" t="s" s="7">
        <v>42</v>
      </c>
      <c r="B1" s="7"/>
      <c r="C1" s="7"/>
      <c r="D1" s="7"/>
    </row>
    <row r="2" ht="22.5" customHeight="1">
      <c r="A2" t="s" s="8">
        <v>7</v>
      </c>
      <c r="B2" t="s" s="34">
        <v>33</v>
      </c>
      <c r="C2" t="s" s="34">
        <v>39</v>
      </c>
      <c r="D2" t="s" s="34">
        <v>34</v>
      </c>
    </row>
    <row r="3" ht="22.5" customHeight="1">
      <c r="A3" t="s" s="10">
        <v>44</v>
      </c>
      <c r="B3" s="11">
        <f>'Gasto de Compra - Compra inmueb'!C6</f>
        <v>135000</v>
      </c>
      <c r="C3" s="52">
        <v>0.1</v>
      </c>
      <c r="D3" s="47">
        <f>B3*C3</f>
        <v>13500</v>
      </c>
    </row>
    <row r="4" ht="22" customHeight="1">
      <c r="A4" t="s" s="15">
        <v>45</v>
      </c>
      <c r="B4" s="16">
        <f>'Gasto de Compra - Compra inmueb'!C6</f>
        <v>135000</v>
      </c>
      <c r="C4" s="57">
        <v>0.005</v>
      </c>
      <c r="D4" s="48">
        <f>B4*C4</f>
        <v>675</v>
      </c>
    </row>
    <row r="5" ht="22.5" customHeight="1">
      <c r="A5" t="s" s="24">
        <v>46</v>
      </c>
      <c r="B5" s="25">
        <f>'Gasto de Compra - Compra inmueb'!C6</f>
        <v>135000</v>
      </c>
      <c r="C5" s="58">
        <v>0.01</v>
      </c>
      <c r="D5" s="49">
        <f>B5*C5</f>
        <v>1350</v>
      </c>
    </row>
    <row r="6" ht="22.5" customHeight="1">
      <c r="A6" t="s" s="29">
        <v>34</v>
      </c>
      <c r="B6" s="50"/>
      <c r="C6" s="55"/>
      <c r="D6" s="30">
        <f>SUM(D3:D5)</f>
        <v>15525</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D5"/>
  <sheetViews>
    <sheetView workbookViewId="0" showGridLines="0" defaultGridColor="1"/>
  </sheetViews>
  <sheetFormatPr defaultColWidth="37.6272" defaultRowHeight="21.65" customHeight="1" outlineLevelRow="0" outlineLevelCol="0"/>
  <cols>
    <col min="1" max="1" width="37.625" style="59" customWidth="1"/>
    <col min="2" max="2" width="19.8125" style="59" customWidth="1"/>
    <col min="3" max="3" width="8.53125" style="59" customWidth="1"/>
    <col min="4" max="4" width="26.7188" style="59" customWidth="1"/>
    <col min="5" max="256" width="37.625" style="59" customWidth="1"/>
  </cols>
  <sheetData>
    <row r="1" ht="24" customHeight="1">
      <c r="A1" t="s" s="7">
        <v>47</v>
      </c>
      <c r="B1" s="7"/>
      <c r="C1" s="7"/>
      <c r="D1" s="7"/>
    </row>
    <row r="2" ht="22.5" customHeight="1">
      <c r="A2" t="s" s="8">
        <v>7</v>
      </c>
      <c r="B2" t="s" s="34">
        <v>49</v>
      </c>
      <c r="C2" t="s" s="34">
        <v>50</v>
      </c>
      <c r="D2" t="s" s="34">
        <v>34</v>
      </c>
    </row>
    <row r="3" ht="22.5" customHeight="1">
      <c r="A3" t="s" s="10">
        <v>51</v>
      </c>
      <c r="B3" s="11">
        <v>165000</v>
      </c>
      <c r="C3" s="60">
        <v>0.015</v>
      </c>
      <c r="D3" s="47">
        <f>B3*C3</f>
        <v>2475</v>
      </c>
    </row>
    <row r="4" ht="22.5" customHeight="1">
      <c r="A4" t="s" s="24">
        <v>52</v>
      </c>
      <c r="B4" s="40">
        <v>165000</v>
      </c>
      <c r="C4" s="61">
        <v>0.0125</v>
      </c>
      <c r="D4" s="54">
        <f>B4*C4</f>
        <v>2062.5</v>
      </c>
    </row>
    <row r="5" ht="22.5" customHeight="1">
      <c r="A5" t="s" s="29">
        <v>34</v>
      </c>
      <c r="B5" s="50"/>
      <c r="C5" s="55"/>
      <c r="D5" s="30">
        <f>SUM(D3:D4)</f>
        <v>4537.5</v>
      </c>
    </row>
  </sheetData>
  <mergeCells count="1">
    <mergeCell ref="A1:D1"/>
  </mergeCells>
  <pageMargins left="0.35" right="0.35" top="0.25" bottom="0.35" header="0.25" footer="0.25"/>
  <pageSetup firstPageNumber="1" fitToHeight="1" fitToWidth="1" scale="100" useFirstPageNumber="0" orientation="portrait" pageOrder="downThenOver"/>
  <headerFooter>
    <oddFooter>&amp;C&amp;"Avenir Next Demi Bold,Regular"&amp;9&amp;KAAAAAA&amp;P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